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600" yWindow="210" windowWidth="11100" windowHeight="6350" activeTab="2"/>
  </bookViews>
  <sheets>
    <sheet name="RO č.6 30.05." sheetId="21" r:id="rId1"/>
    <sheet name="dodatek" sheetId="28" r:id="rId2"/>
    <sheet name="Schváleno RMO" sheetId="26" r:id="rId3"/>
    <sheet name="List2" sheetId="27" r:id="rId4"/>
  </sheets>
  <definedNames/>
  <calcPr calcId="145621"/>
</workbook>
</file>

<file path=xl/sharedStrings.xml><?xml version="1.0" encoding="utf-8"?>
<sst xmlns="http://schemas.openxmlformats.org/spreadsheetml/2006/main" count="524" uniqueCount="214">
  <si>
    <t>Poř.</t>
  </si>
  <si>
    <t>§</t>
  </si>
  <si>
    <t>Položka</t>
  </si>
  <si>
    <t>Organizace</t>
  </si>
  <si>
    <t xml:space="preserve">Platný </t>
  </si>
  <si>
    <t>Nový</t>
  </si>
  <si>
    <t>čís.</t>
  </si>
  <si>
    <t>rozpočet</t>
  </si>
  <si>
    <t>1.</t>
  </si>
  <si>
    <t>Příjmy celkem</t>
  </si>
  <si>
    <t>Text</t>
  </si>
  <si>
    <t>2.</t>
  </si>
  <si>
    <t>RO</t>
  </si>
  <si>
    <t>Příjmy</t>
  </si>
  <si>
    <t>Investice</t>
  </si>
  <si>
    <t>P-V-I</t>
  </si>
  <si>
    <t>Běžné výdaje</t>
  </si>
  <si>
    <t>Příjmy - výdaje</t>
  </si>
  <si>
    <t>Účel.</t>
  </si>
  <si>
    <t>znak</t>
  </si>
  <si>
    <t>B) Změny v běžných výdajích</t>
  </si>
  <si>
    <t>Výdaje saldo</t>
  </si>
  <si>
    <t>Investice saldo</t>
  </si>
  <si>
    <t>Celkové výdaje (běžné+investice)</t>
  </si>
  <si>
    <t>Celkové výdaje (BV+inv)</t>
  </si>
  <si>
    <t>Finance</t>
  </si>
  <si>
    <t>Platný rozpočet</t>
  </si>
  <si>
    <t xml:space="preserve"> Financování</t>
  </si>
  <si>
    <t>3.</t>
  </si>
  <si>
    <t>4.</t>
  </si>
  <si>
    <t xml:space="preserve">C) Změny v investicích  </t>
  </si>
  <si>
    <t>Financování</t>
  </si>
  <si>
    <t>5.</t>
  </si>
  <si>
    <t>Příloha  č. 3</t>
  </si>
  <si>
    <t>Výdaje provozní (běžné)</t>
  </si>
  <si>
    <t>Výdaje investiční)</t>
  </si>
  <si>
    <t>1244</t>
  </si>
  <si>
    <t>P= příjmy   V= výdaje   NZ= nově zařazeno do R2018</t>
  </si>
  <si>
    <t>6277</t>
  </si>
  <si>
    <t>6.</t>
  </si>
  <si>
    <t xml:space="preserve">       Platný rozpočet</t>
  </si>
  <si>
    <t>NZ</t>
  </si>
  <si>
    <t>0518</t>
  </si>
  <si>
    <t>0516</t>
  </si>
  <si>
    <t>7.</t>
  </si>
  <si>
    <t>8.</t>
  </si>
  <si>
    <t>9.</t>
  </si>
  <si>
    <t>11.</t>
  </si>
  <si>
    <t>12.</t>
  </si>
  <si>
    <t>13.</t>
  </si>
  <si>
    <t>Výdaje běžné saldo</t>
  </si>
  <si>
    <t>14.</t>
  </si>
  <si>
    <t>15.</t>
  </si>
  <si>
    <t>investice</t>
  </si>
  <si>
    <t>1245</t>
  </si>
  <si>
    <t xml:space="preserve">B) Změny v běžných výdajích  </t>
  </si>
  <si>
    <t>16.</t>
  </si>
  <si>
    <t>17.</t>
  </si>
  <si>
    <t xml:space="preserve">A) Změny příjmů a jejich použití </t>
  </si>
  <si>
    <t>0321</t>
  </si>
  <si>
    <t>Příspěvek Otrokovic Svazu měst a obcí ČR na r.2018 -metodická změna</t>
  </si>
  <si>
    <t>0340</t>
  </si>
  <si>
    <t>00120</t>
  </si>
  <si>
    <t>5207</t>
  </si>
  <si>
    <t>8253</t>
  </si>
  <si>
    <t>18.</t>
  </si>
  <si>
    <t>č.6</t>
  </si>
  <si>
    <t>Rekapitulace Rozpočtového opatření č.6</t>
  </si>
  <si>
    <t>19.</t>
  </si>
  <si>
    <t>20.</t>
  </si>
  <si>
    <t>21.</t>
  </si>
  <si>
    <t xml:space="preserve"> </t>
  </si>
  <si>
    <t xml:space="preserve">Rozpočtové opatření č. 6/2018 - změna schváleného rozpočtu roku 2018 - Květen  (údaje v tis. Kč) </t>
  </si>
  <si>
    <t>Příloha usn. č. RMO</t>
  </si>
  <si>
    <t>8220</t>
  </si>
  <si>
    <t>OŠK - cestovné - zvýšení</t>
  </si>
  <si>
    <t>OŠK - pohoštění - zvýšení</t>
  </si>
  <si>
    <t>OŠK - nájemné - zvýšení</t>
  </si>
  <si>
    <t xml:space="preserve">OŠK - projekt MAP - nákup ostatních služeb - snížení </t>
  </si>
  <si>
    <t>OŠK - projekt MAP- cestovné zvýšení</t>
  </si>
  <si>
    <t>OŠK - Městs. knihovna - DHM</t>
  </si>
  <si>
    <t>OŠK - Městs. Knihovna - náhrady mezd v době nemoci</t>
  </si>
  <si>
    <t xml:space="preserve">SOC - výkon soc. práce - náhrady mezd v době nemoci </t>
  </si>
  <si>
    <t xml:space="preserve">SOC - výkon soc. práce - platy zaměstnanců v prac. poměru </t>
  </si>
  <si>
    <t>0409</t>
  </si>
  <si>
    <t>SOC - výkon SPOD - služby, školení a vzdělávání</t>
  </si>
  <si>
    <t>0445</t>
  </si>
  <si>
    <t xml:space="preserve">SOC - výkon SPOD - věcné dary </t>
  </si>
  <si>
    <t xml:space="preserve">SOC - výkon SPOD - věcné dary -náhrady mezd v době nemoci </t>
  </si>
  <si>
    <t>SOC - KD - Školní 1199 - nákup ostatních služeb</t>
  </si>
  <si>
    <t>0329</t>
  </si>
  <si>
    <t>SOC - KD - Školní 1199 - věcné dary</t>
  </si>
  <si>
    <t xml:space="preserve">SOC - stát. příspěvek na výkon pěst. Péče - služby školení a vzdělávání </t>
  </si>
  <si>
    <t>0404</t>
  </si>
  <si>
    <t>SOC - stát. příspěvek na výkon pěst. Péče - nákup ostatních služeb</t>
  </si>
  <si>
    <t>SNTE - havárie prasklé odpadní potrubí MŠ Zahradní 1139 - zvýšení</t>
  </si>
  <si>
    <t>0351</t>
  </si>
  <si>
    <t>SNTE - havárie prasklé vodní rozvody, ZŠ Trávníky, Hlavní 1160 - zvýšení</t>
  </si>
  <si>
    <t>0359</t>
  </si>
  <si>
    <t>SNTE - havárie vodovodní přípojka, DDM Sluníčko, TZ - zvýšení</t>
  </si>
  <si>
    <t>0612</t>
  </si>
  <si>
    <t>ORM - MěÚ - klimatizace B3</t>
  </si>
  <si>
    <t>Rekapitulace celkového rozpočtu města na rok 2018 včetně RO č. 6</t>
  </si>
  <si>
    <t xml:space="preserve">Rozpočtové opatření č.6/2018 - změna schváleného rozpočtu roku 2018 - Květen 2 (údaje v tis. Kč) DODATEK Č. 1 </t>
  </si>
  <si>
    <t xml:space="preserve">A) Změny příjmů a jejich použití      </t>
  </si>
  <si>
    <r>
      <t xml:space="preserve">Náhrada výdajů od MZČR na výkon Odb.lesního hospodáře ve 4.Q.17 25.595 Kč  </t>
    </r>
    <r>
      <rPr>
        <b/>
        <sz val="10"/>
        <rFont val="Arial CE"/>
        <family val="2"/>
      </rPr>
      <t>V</t>
    </r>
  </si>
  <si>
    <r>
      <t xml:space="preserve">Výdaje na výkon funkce Odborného lesního hospodáře ve 4.Q.17                        </t>
    </r>
    <r>
      <rPr>
        <b/>
        <sz val="10"/>
        <rFont val="Arial CE"/>
        <family val="2"/>
      </rPr>
      <t>V</t>
    </r>
  </si>
  <si>
    <r>
      <t xml:space="preserve">Neinv.dot.z rozpočtu ZK pro DDM Sluničko- dětské dopravní hřiště                   </t>
    </r>
    <r>
      <rPr>
        <b/>
        <sz val="10"/>
        <rFont val="Arial"/>
        <family val="2"/>
      </rPr>
      <t>P</t>
    </r>
  </si>
  <si>
    <r>
      <t xml:space="preserve">Příspěvek pro DDM Sluničko, provoz Děstského dopravního hřiště                    </t>
    </r>
    <r>
      <rPr>
        <b/>
        <sz val="10"/>
        <rFont val="Arial"/>
        <family val="2"/>
      </rPr>
      <t>V</t>
    </r>
  </si>
  <si>
    <r>
      <t xml:space="preserve">Neinv.dot.MŠMT pro ZŠ TGM -Rovný přístup ke kval.vzdělávání 406 876,64 Kč    </t>
    </r>
    <r>
      <rPr>
        <b/>
        <sz val="10"/>
        <rFont val="Arial CE"/>
        <family val="2"/>
      </rPr>
      <t>P</t>
    </r>
  </si>
  <si>
    <t>103533063</t>
  </si>
  <si>
    <t>0357</t>
  </si>
  <si>
    <t>103133063</t>
  </si>
  <si>
    <r>
      <t xml:space="preserve">Neinv.dot.MŠMT pro ZŠ TGM -Rovný přístup ke kval.vzdělávání 71 801,76 Kč    </t>
    </r>
    <r>
      <rPr>
        <b/>
        <sz val="10"/>
        <rFont val="Arial CE"/>
        <family val="2"/>
      </rPr>
      <t>P</t>
    </r>
  </si>
  <si>
    <r>
      <t xml:space="preserve">Příspěvek pro ZŠ TGM -Rovný přístup ke kvalit.vzdělávání 406 876,64 Kč       </t>
    </r>
    <r>
      <rPr>
        <b/>
        <sz val="10"/>
        <rFont val="Arial CE"/>
        <family val="2"/>
      </rPr>
      <t xml:space="preserve">   V</t>
    </r>
  </si>
  <si>
    <r>
      <t xml:space="preserve">Příspěvek pro ZŠ TGM -Rovný přístup ke kvalit.vzdělávání 71 801,76 Kč              </t>
    </r>
    <r>
      <rPr>
        <b/>
        <sz val="10"/>
        <rFont val="Arial CE"/>
        <family val="2"/>
      </rPr>
      <t>V</t>
    </r>
  </si>
  <si>
    <t>Rekapitulace celkového rozpočtu města na rok 2018 včetně RO č.6 včetně dodatku č.1</t>
  </si>
  <si>
    <t>Rekapitulace Rozpočtového opatření č.6  DODATEK Č.1</t>
  </si>
  <si>
    <t>SOC-Neinv.dot.Svazu tělesně postižených ČR na činnost RMO 246/05/18</t>
  </si>
  <si>
    <t>SOC- Prostředky RMO na humanitu, přesun Svaz.postižených</t>
  </si>
  <si>
    <t>0521</t>
  </si>
  <si>
    <t>0494</t>
  </si>
  <si>
    <t>0830</t>
  </si>
  <si>
    <t>SOC- Veř.sprcha+veř.WC, spotřeba materiálu, oddělení SOC a Snte</t>
  </si>
  <si>
    <t>SOC- Veř.sprcha+veř.WC,ostatní služby, oddělení SOC a Snte</t>
  </si>
  <si>
    <t>SOC+Snte- veř.sprcha +veř.WC spotřeba materiálu</t>
  </si>
  <si>
    <t>SOC+Snte- veř.sprcha +veř.WC ostatní služby</t>
  </si>
  <si>
    <t>0524</t>
  </si>
  <si>
    <t>Granty talentovaná mládež, sport-šachy M.Černý</t>
  </si>
  <si>
    <t>Granty talentovaná mládež, sport-aerobik B.Karlíková</t>
  </si>
  <si>
    <t>Granty talentovaná mládež, sport-tenis J.Šmédek</t>
  </si>
  <si>
    <t>Granty talentovaná mládež, sport-hokej T.Talafa</t>
  </si>
  <si>
    <t>Granty talentovaná mládež, sport-hokej A.Macík</t>
  </si>
  <si>
    <t>Granty talentovaná mládež, sport-házená P.Mancl</t>
  </si>
  <si>
    <t>Granty talentovaná mládež, rozdělení dle usn.RMO 239/05/18</t>
  </si>
  <si>
    <t>OŠK výdaje na kulturu snížení</t>
  </si>
  <si>
    <t>0522</t>
  </si>
  <si>
    <t>OŠK nákup ostatních služeb zajištění lodi</t>
  </si>
  <si>
    <t>OŠK záštita starosty snížení</t>
  </si>
  <si>
    <t>OŠK záštita místostarosty snížení</t>
  </si>
  <si>
    <r>
      <t xml:space="preserve">OŠK dar spolku AK COCO Otrokovice z.s., </t>
    </r>
    <r>
      <rPr>
        <b/>
        <sz val="10"/>
        <rFont val="Arial CE"/>
        <family val="2"/>
      </rPr>
      <t>RMO/xx/05/18</t>
    </r>
  </si>
  <si>
    <r>
      <t xml:space="preserve">OŠK dar spolku ZO ČSSZ Radovánky </t>
    </r>
    <r>
      <rPr>
        <b/>
        <sz val="10"/>
        <rFont val="Arial CE"/>
        <family val="2"/>
      </rPr>
      <t>RMO/xx/05/18</t>
    </r>
  </si>
  <si>
    <t>0776</t>
  </si>
  <si>
    <t>OŠK Neinvestiční transfery spolkům kulturní komise</t>
  </si>
  <si>
    <t>OŠK dotace Býmová Jana</t>
  </si>
  <si>
    <t>0361</t>
  </si>
  <si>
    <t>ORM - Městská Sportovní hala vnitřní vybavení  - do 40 tis. Kč</t>
  </si>
  <si>
    <r>
      <t xml:space="preserve">OŠK - Příjem daru MITAS a.s. - koncert ruského orchesrtu STRUNY RUSI                 </t>
    </r>
    <r>
      <rPr>
        <b/>
        <sz val="10"/>
        <rFont val="Arial CE"/>
        <family val="2"/>
      </rPr>
      <t>P</t>
    </r>
  </si>
  <si>
    <r>
      <t xml:space="preserve">OŠK - nákup ostatních služeb - zajiščtění koncertu STRUNY RUSI - zvýšení             </t>
    </r>
    <r>
      <rPr>
        <b/>
        <sz val="10"/>
        <rFont val="Arial CE"/>
        <family val="2"/>
      </rPr>
      <t>V</t>
    </r>
  </si>
  <si>
    <t>ORM - Městská Sportovní hala vnitřní vybavení  - nad 40 tis. Kč</t>
  </si>
  <si>
    <t xml:space="preserve">OŠK -Ženská srdce- nákup ostatních služeb - zvýšení </t>
  </si>
  <si>
    <t>ORM-Významnější opravy vozovek nespecifikované, zvýšení</t>
  </si>
  <si>
    <t>6264</t>
  </si>
  <si>
    <t>ORM-Snte- MŠ J.Žižky slunolamy na jižní straně snížení</t>
  </si>
  <si>
    <t>8232</t>
  </si>
  <si>
    <t>6202</t>
  </si>
  <si>
    <t>ORM - rekonstrukce zpevněných ploch u polikliniky</t>
  </si>
  <si>
    <t>ORM- zvýšení kapacity parkoviště u Polikliniky</t>
  </si>
  <si>
    <t xml:space="preserve">OŠK - akce 120.výr.J.A.Bati- nákup ostatních služeb - snížení </t>
  </si>
  <si>
    <t>ORM - Zastávky MHD - bezbariérová úprava vlastní prostředky snížení</t>
  </si>
  <si>
    <t>Otrokovice 23.05.2018</t>
  </si>
  <si>
    <t>Otrokovice 30.5.2018</t>
  </si>
  <si>
    <t>DOP- Do práce na kole- ostatní služby snížení</t>
  </si>
  <si>
    <t>DOP-Do práce na kole- dárkové poukazy zvýšení</t>
  </si>
  <si>
    <t>Granty talentovaná mládež, umělecká činnost-hudba V.Nekoranec</t>
  </si>
  <si>
    <t>0801</t>
  </si>
  <si>
    <t>22.</t>
  </si>
  <si>
    <t>23.</t>
  </si>
  <si>
    <t>24.</t>
  </si>
  <si>
    <t>0563</t>
  </si>
  <si>
    <r>
      <t xml:space="preserve">SOC-Neinv.dot.pro STROP o.p.s. na Občanskou poradnu </t>
    </r>
    <r>
      <rPr>
        <b/>
        <sz val="10"/>
        <rFont val="Arial"/>
        <family val="2"/>
      </rPr>
      <t>RMO xxx/06/18</t>
    </r>
  </si>
  <si>
    <t>SOC-prostředky na dotace do soc.služeb, přesun STROP</t>
  </si>
  <si>
    <r>
      <t xml:space="preserve">SOC-SS Kroměříž PO Domov zdavr.postiž. Barborka  </t>
    </r>
    <r>
      <rPr>
        <b/>
        <sz val="10"/>
        <rFont val="Arial"/>
        <family val="2"/>
      </rPr>
      <t>RMO xxx/06/18</t>
    </r>
  </si>
  <si>
    <t>0550</t>
  </si>
  <si>
    <t>SOC-prostředky na dotace do soc.služeb, přesun Soc.sl.Kroměříž</t>
  </si>
  <si>
    <t>0583</t>
  </si>
  <si>
    <t>SOC-prostředky na dotace do soc.služeb, přesun Hvězda Malenovice</t>
  </si>
  <si>
    <r>
      <t xml:space="preserve">SOC-Neinv.dot.Centrum Dominika Kokory Domov zdr.postiž. </t>
    </r>
    <r>
      <rPr>
        <b/>
        <sz val="10"/>
        <rFont val="Arial"/>
        <family val="2"/>
      </rPr>
      <t>RMO xxx/06/18</t>
    </r>
  </si>
  <si>
    <t>0588</t>
  </si>
  <si>
    <t>SOC-prostředky na dotace do soc.služeb, přesun Dominika Kokory</t>
  </si>
  <si>
    <t>0590</t>
  </si>
  <si>
    <r>
      <t xml:space="preserve">SOC-Neinv.dot.Soc.služby Vsetín PO- DZR Pržmo </t>
    </r>
    <r>
      <rPr>
        <b/>
        <sz val="10"/>
        <rFont val="Arial"/>
        <family val="2"/>
      </rPr>
      <t>RMO xxx/06/18</t>
    </r>
  </si>
  <si>
    <t>SOC-prostředky na dotace do soc.služeb, přesun Soc.služby Vsetín</t>
  </si>
  <si>
    <r>
      <t xml:space="preserve">SOC-Neinv.dot. Hvězda Malenovice z.ú. Denní stacionář </t>
    </r>
    <r>
      <rPr>
        <b/>
        <sz val="10"/>
        <rFont val="Arial"/>
        <family val="2"/>
      </rPr>
      <t>RMO xxx/06/18</t>
    </r>
  </si>
  <si>
    <r>
      <t xml:space="preserve">SOC-Neinv.dot. Hvězda Malenovice z.ú. Domov ZR č.1 </t>
    </r>
    <r>
      <rPr>
        <b/>
        <sz val="10"/>
        <rFont val="Arial"/>
        <family val="2"/>
      </rPr>
      <t>RMO xxx/06/18</t>
    </r>
  </si>
  <si>
    <r>
      <t xml:space="preserve">SOC-Neinv.dot. Hvězda Malenovice z.ú. Domov se ZR č.2  </t>
    </r>
    <r>
      <rPr>
        <b/>
        <sz val="10"/>
        <rFont val="Arial"/>
        <family val="2"/>
      </rPr>
      <t>RMO xxx/06/18</t>
    </r>
  </si>
  <si>
    <r>
      <t xml:space="preserve">SOC-Neinv.dot. Hvězda Malenovice z.ú. Hospic lůžka </t>
    </r>
    <r>
      <rPr>
        <b/>
        <sz val="10"/>
        <rFont val="Arial"/>
        <family val="2"/>
      </rPr>
      <t>RMO xxx/06/18</t>
    </r>
  </si>
  <si>
    <r>
      <t xml:space="preserve">MěÚ- VS- přijaté sankční platby, zvýšení dle skutečnosti                                   </t>
    </r>
    <r>
      <rPr>
        <b/>
        <sz val="10"/>
        <rFont val="Arial"/>
        <family val="2"/>
      </rPr>
      <t>P</t>
    </r>
  </si>
  <si>
    <t>OŠK - Městská knihovna - náhrady mezd v době nemoci</t>
  </si>
  <si>
    <t>10.</t>
  </si>
  <si>
    <t>Otrokovice 04.06.2018</t>
  </si>
  <si>
    <t>OŠK nákup ostatních služeb zajištění plavby lodí</t>
  </si>
  <si>
    <t>OŠK - Městská knihovna -nákup DHM snížení</t>
  </si>
  <si>
    <t>OŠK záštita starosty snížení, přesun Radovánky</t>
  </si>
  <si>
    <t>OŠK záštita místostarosty snížení, přesun Radovánky</t>
  </si>
  <si>
    <t>OŠK záštita starosty snížení, přesun COCO</t>
  </si>
  <si>
    <t>OŠK záštita místostarosty snížení, přesun COCO</t>
  </si>
  <si>
    <t>OŠK výdaje na kulturu snížen, přesun plavba lodí</t>
  </si>
  <si>
    <t xml:space="preserve">SOC - výkon SPOD - věcné dary -náhrady mezd v době nemoc, zvýšení </t>
  </si>
  <si>
    <t xml:space="preserve">SOC - výkon soc. práce - náhrady mezd v době nemoci, zvýšení </t>
  </si>
  <si>
    <t>Příloha usn. č. RMO 314/06/18</t>
  </si>
  <si>
    <r>
      <t xml:space="preserve">OŠK - Příjem daru MITAS a.s. - koncert orchesrtu STRUNY RUSI  </t>
    </r>
    <r>
      <rPr>
        <b/>
        <sz val="10"/>
        <rFont val="Arial CE"/>
        <family val="2"/>
      </rPr>
      <t>RMO/272/06/18</t>
    </r>
    <r>
      <rPr>
        <sz val="10"/>
        <rFont val="Arial CE"/>
        <family val="2"/>
      </rPr>
      <t xml:space="preserve">      </t>
    </r>
    <r>
      <rPr>
        <b/>
        <sz val="10"/>
        <rFont val="Arial CE"/>
        <family val="2"/>
      </rPr>
      <t>P</t>
    </r>
  </si>
  <si>
    <r>
      <t xml:space="preserve">OŠK - nákup ost. služeb - zajištění koncertu STRUNY RUSI - </t>
    </r>
    <r>
      <rPr>
        <b/>
        <sz val="10"/>
        <rFont val="Arial CE"/>
        <family val="2"/>
      </rPr>
      <t xml:space="preserve">RMO 272/06/18 </t>
    </r>
    <r>
      <rPr>
        <sz val="10"/>
        <rFont val="Arial CE"/>
        <family val="2"/>
      </rPr>
      <t xml:space="preserve">            </t>
    </r>
    <r>
      <rPr>
        <b/>
        <sz val="10"/>
        <rFont val="Arial CE"/>
        <family val="2"/>
      </rPr>
      <t>V</t>
    </r>
  </si>
  <si>
    <r>
      <t xml:space="preserve">OŠK dar spolku AK COCO Otrokovice z.s., </t>
    </r>
    <r>
      <rPr>
        <b/>
        <sz val="10"/>
        <rFont val="Arial CE"/>
        <family val="2"/>
      </rPr>
      <t>RMO/270/06/18</t>
    </r>
  </si>
  <si>
    <r>
      <t xml:space="preserve">OŠK dar spolku ZO ČSSZ Radovánky </t>
    </r>
    <r>
      <rPr>
        <b/>
        <sz val="10"/>
        <rFont val="Arial CE"/>
        <family val="2"/>
      </rPr>
      <t>RMO/271/06/18</t>
    </r>
  </si>
  <si>
    <r>
      <t>OŠK dotace BJ -</t>
    </r>
    <r>
      <rPr>
        <b/>
        <sz val="10"/>
        <rFont val="Arial CE"/>
        <family val="2"/>
      </rPr>
      <t xml:space="preserve"> </t>
    </r>
    <r>
      <rPr>
        <sz val="10"/>
        <rFont val="Arial CE"/>
        <family val="2"/>
      </rPr>
      <t>MC Klobouček</t>
    </r>
    <r>
      <rPr>
        <b/>
        <sz val="10"/>
        <rFont val="Arial CE"/>
        <family val="2"/>
      </rPr>
      <t xml:space="preserve"> RMO 273/06/18</t>
    </r>
  </si>
  <si>
    <r>
      <t xml:space="preserve">SOC-Neinv.dot.pro STROP o.p.s. na Občanskou poradnu </t>
    </r>
    <r>
      <rPr>
        <b/>
        <sz val="10"/>
        <rFont val="Arial"/>
        <family val="2"/>
      </rPr>
      <t>RMO 279/06/18</t>
    </r>
  </si>
  <si>
    <r>
      <t xml:space="preserve">SOC-SS Kroměříž PO Domov zdrav.postiž. Barborka  </t>
    </r>
    <r>
      <rPr>
        <b/>
        <sz val="10"/>
        <rFont val="Arial"/>
        <family val="2"/>
      </rPr>
      <t>RMO 279/06/18</t>
    </r>
  </si>
  <si>
    <r>
      <t xml:space="preserve">SOC-Neinv.dot. Hvězda Malenovice z.ú. Denní stacionář </t>
    </r>
    <r>
      <rPr>
        <b/>
        <sz val="10"/>
        <rFont val="Arial"/>
        <family val="2"/>
      </rPr>
      <t>RMO 279/06/18</t>
    </r>
  </si>
  <si>
    <r>
      <t xml:space="preserve">SOC-Neinv.dot. Hvězda Malenovice z.ú. Domov ZR č.1 </t>
    </r>
    <r>
      <rPr>
        <b/>
        <sz val="10"/>
        <rFont val="Arial"/>
        <family val="2"/>
      </rPr>
      <t>RMO 279/06/18</t>
    </r>
  </si>
  <si>
    <r>
      <t xml:space="preserve">SOC-Neinv.dot. Hvězda Malenovice z.ú. Domov se ZR č.2  </t>
    </r>
    <r>
      <rPr>
        <b/>
        <sz val="10"/>
        <rFont val="Arial"/>
        <family val="2"/>
      </rPr>
      <t>RMO 279/06/18</t>
    </r>
  </si>
  <si>
    <r>
      <t xml:space="preserve">SOC-Neinv.dot. Hvězda Malenovice z.ú. Hospic lůžka </t>
    </r>
    <r>
      <rPr>
        <b/>
        <sz val="10"/>
        <rFont val="Arial"/>
        <family val="2"/>
      </rPr>
      <t>RMO 279/06/18</t>
    </r>
  </si>
  <si>
    <r>
      <t xml:space="preserve">SOC-Neinv.dot.Centrum Dominika Kokory Domov zdr.postiž. </t>
    </r>
    <r>
      <rPr>
        <b/>
        <sz val="10"/>
        <rFont val="Arial"/>
        <family val="2"/>
      </rPr>
      <t>RMO 279/06/18</t>
    </r>
  </si>
  <si>
    <r>
      <t xml:space="preserve">SOC-Neinv.dot.Soc.služby Vsetín PO- DZR Pržmo </t>
    </r>
    <r>
      <rPr>
        <b/>
        <sz val="10"/>
        <rFont val="Arial"/>
        <family val="2"/>
      </rPr>
      <t>RMO 279/06/18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</si>
</sst>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>
    <font>
      <sz val="10"/>
      <name val="Arial CE"/>
      <family val="2"/>
    </font>
    <font>
      <sz val="10"/>
      <name val="Arial"/>
      <family val="2"/>
    </font>
    <font>
      <b/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u val="single"/>
      <sz val="10"/>
      <color theme="10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34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/>
      <right style="medium"/>
      <top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0" borderId="1" applyNumberFormat="0" applyFill="0" applyAlignment="0" applyProtection="0"/>
    <xf numFmtId="0" fontId="6" fillId="3" borderId="0" applyNumberFormat="0" applyBorder="0" applyAlignment="0" applyProtection="0"/>
    <xf numFmtId="0" fontId="7" fillId="16" borderId="2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17" borderId="0" applyNumberFormat="0" applyBorder="0" applyAlignment="0" applyProtection="0"/>
    <xf numFmtId="0" fontId="0" fillId="18" borderId="6" applyNumberFormat="0" applyFont="0" applyAlignment="0" applyProtection="0"/>
    <xf numFmtId="0" fontId="13" fillId="0" borderId="7" applyNumberFormat="0" applyFill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7" borderId="8" applyNumberFormat="0" applyAlignment="0" applyProtection="0"/>
    <xf numFmtId="0" fontId="17" fillId="19" borderId="8" applyNumberFormat="0" applyAlignment="0" applyProtection="0"/>
    <xf numFmtId="0" fontId="18" fillId="19" borderId="9" applyNumberFormat="0" applyAlignment="0" applyProtection="0"/>
    <xf numFmtId="0" fontId="19" fillId="0" borderId="0" applyNumberFormat="0" applyFill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3" borderId="0" applyNumberFormat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22" fillId="0" borderId="0" applyNumberFormat="0" applyFill="0" applyBorder="0">
      <alignment/>
      <protection locked="0"/>
    </xf>
    <xf numFmtId="0" fontId="0" fillId="0" borderId="0">
      <alignment/>
      <protection/>
    </xf>
  </cellStyleXfs>
  <cellXfs count="201">
    <xf numFmtId="0" fontId="0" fillId="0" borderId="0" xfId="0"/>
    <xf numFmtId="0" fontId="1" fillId="24" borderId="10" xfId="0" applyFont="1" applyFill="1" applyBorder="1" applyAlignment="1">
      <alignment horizontal="center"/>
    </xf>
    <xf numFmtId="0" fontId="21" fillId="0" borderId="0" xfId="0" applyFont="1"/>
    <xf numFmtId="0" fontId="1" fillId="0" borderId="0" xfId="0" applyFont="1"/>
    <xf numFmtId="0" fontId="21" fillId="4" borderId="11" xfId="0" applyFont="1" applyFill="1" applyBorder="1" applyAlignment="1">
      <alignment horizontal="center"/>
    </xf>
    <xf numFmtId="0" fontId="21" fillId="4" borderId="12" xfId="0" applyFont="1" applyFill="1" applyBorder="1" applyAlignment="1">
      <alignment horizontal="center"/>
    </xf>
    <xf numFmtId="0" fontId="21" fillId="0" borderId="13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0" xfId="0" applyFont="1" applyFill="1"/>
    <xf numFmtId="0" fontId="1" fillId="0" borderId="13" xfId="0" applyFont="1" applyBorder="1"/>
    <xf numFmtId="0" fontId="1" fillId="0" borderId="0" xfId="0" applyFont="1" applyBorder="1"/>
    <xf numFmtId="4" fontId="1" fillId="0" borderId="14" xfId="0" applyNumberFormat="1" applyFont="1" applyBorder="1"/>
    <xf numFmtId="4" fontId="1" fillId="0" borderId="0" xfId="0" applyNumberFormat="1" applyFont="1" applyBorder="1"/>
    <xf numFmtId="0" fontId="1" fillId="0" borderId="0" xfId="0" applyFont="1" applyBorder="1" applyAlignment="1">
      <alignment horizontal="right"/>
    </xf>
    <xf numFmtId="0" fontId="1" fillId="24" borderId="0" xfId="0" applyFont="1" applyFill="1" applyBorder="1"/>
    <xf numFmtId="0" fontId="1" fillId="24" borderId="0" xfId="0" applyFont="1" applyFill="1" applyBorder="1" applyAlignment="1">
      <alignment horizontal="right"/>
    </xf>
    <xf numFmtId="4" fontId="1" fillId="24" borderId="12" xfId="0" applyNumberFormat="1" applyFont="1" applyFill="1" applyBorder="1" applyAlignment="1">
      <alignment horizontal="right"/>
    </xf>
    <xf numFmtId="0" fontId="1" fillId="24" borderId="0" xfId="0" applyFont="1" applyFill="1" applyBorder="1" applyAlignment="1">
      <alignment horizontal="center"/>
    </xf>
    <xf numFmtId="0" fontId="2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" fontId="1" fillId="0" borderId="10" xfId="0" applyNumberFormat="1" applyFont="1" applyBorder="1"/>
    <xf numFmtId="4" fontId="21" fillId="0" borderId="10" xfId="0" applyNumberFormat="1" applyFont="1" applyBorder="1"/>
    <xf numFmtId="4" fontId="21" fillId="24" borderId="12" xfId="0" applyNumberFormat="1" applyFont="1" applyFill="1" applyBorder="1" applyAlignment="1">
      <alignment horizontal="right"/>
    </xf>
    <xf numFmtId="0" fontId="21" fillId="0" borderId="0" xfId="0" applyFont="1" applyBorder="1"/>
    <xf numFmtId="0" fontId="21" fillId="0" borderId="14" xfId="0" applyFont="1" applyBorder="1"/>
    <xf numFmtId="4" fontId="21" fillId="0" borderId="14" xfId="0" applyNumberFormat="1" applyFont="1" applyBorder="1"/>
    <xf numFmtId="0" fontId="23" fillId="0" borderId="0" xfId="0" applyFont="1"/>
    <xf numFmtId="0" fontId="1" fillId="24" borderId="13" xfId="0" applyFont="1" applyFill="1" applyBorder="1" applyAlignment="1">
      <alignment horizontal="center" vertical="center"/>
    </xf>
    <xf numFmtId="0" fontId="1" fillId="24" borderId="0" xfId="0" applyFont="1" applyFill="1" applyBorder="1" applyAlignment="1">
      <alignment horizontal="left"/>
    </xf>
    <xf numFmtId="49" fontId="1" fillId="24" borderId="0" xfId="0" applyNumberFormat="1" applyFont="1" applyFill="1" applyBorder="1" applyAlignment="1">
      <alignment horizontal="center"/>
    </xf>
    <xf numFmtId="0" fontId="21" fillId="24" borderId="15" xfId="0" applyFont="1" applyFill="1" applyBorder="1" applyAlignment="1">
      <alignment horizontal="left"/>
    </xf>
    <xf numFmtId="49" fontId="1" fillId="24" borderId="14" xfId="0" applyNumberFormat="1" applyFont="1" applyFill="1" applyBorder="1" applyAlignment="1">
      <alignment horizontal="center"/>
    </xf>
    <xf numFmtId="4" fontId="1" fillId="24" borderId="14" xfId="0" applyNumberFormat="1" applyFont="1" applyFill="1" applyBorder="1" applyAlignment="1">
      <alignment horizontal="right"/>
    </xf>
    <xf numFmtId="0" fontId="21" fillId="24" borderId="0" xfId="0" applyFont="1" applyFill="1" applyBorder="1" applyAlignment="1">
      <alignment horizontal="left"/>
    </xf>
    <xf numFmtId="0" fontId="21" fillId="24" borderId="15" xfId="0" applyFont="1" applyFill="1" applyBorder="1"/>
    <xf numFmtId="0" fontId="21" fillId="24" borderId="14" xfId="0" applyFont="1" applyFill="1" applyBorder="1"/>
    <xf numFmtId="4" fontId="21" fillId="24" borderId="14" xfId="0" applyNumberFormat="1" applyFont="1" applyFill="1" applyBorder="1"/>
    <xf numFmtId="4" fontId="1" fillId="24" borderId="14" xfId="0" applyNumberFormat="1" applyFont="1" applyFill="1" applyBorder="1"/>
    <xf numFmtId="4" fontId="21" fillId="24" borderId="14" xfId="0" applyNumberFormat="1" applyFont="1" applyFill="1" applyBorder="1" applyAlignment="1">
      <alignment horizontal="right"/>
    </xf>
    <xf numFmtId="14" fontId="1" fillId="0" borderId="0" xfId="0" applyNumberFormat="1" applyFont="1"/>
    <xf numFmtId="0" fontId="1" fillId="0" borderId="16" xfId="0" applyFont="1" applyBorder="1"/>
    <xf numFmtId="0" fontId="21" fillId="0" borderId="16" xfId="0" applyFont="1" applyBorder="1"/>
    <xf numFmtId="4" fontId="1" fillId="0" borderId="17" xfId="0" applyNumberFormat="1" applyFont="1" applyBorder="1"/>
    <xf numFmtId="4" fontId="21" fillId="0" borderId="17" xfId="0" applyNumberFormat="1" applyFont="1" applyBorder="1"/>
    <xf numFmtId="4" fontId="21" fillId="25" borderId="17" xfId="63" applyNumberFormat="1" applyFont="1" applyFill="1" applyBorder="1" applyAlignment="1" applyProtection="1">
      <alignment/>
      <protection/>
    </xf>
    <xf numFmtId="4" fontId="1" fillId="25" borderId="17" xfId="63" applyNumberFormat="1" applyFont="1" applyFill="1" applyBorder="1" applyAlignment="1" applyProtection="1">
      <alignment/>
      <protection/>
    </xf>
    <xf numFmtId="0" fontId="1" fillId="0" borderId="18" xfId="0" applyFont="1" applyBorder="1"/>
    <xf numFmtId="0" fontId="1" fillId="0" borderId="19" xfId="0" applyFont="1" applyBorder="1"/>
    <xf numFmtId="0" fontId="1" fillId="0" borderId="20" xfId="0" applyFont="1" applyBorder="1"/>
    <xf numFmtId="0" fontId="1" fillId="0" borderId="17" xfId="0" applyFont="1" applyBorder="1"/>
    <xf numFmtId="0" fontId="21" fillId="0" borderId="13" xfId="0" applyFont="1" applyBorder="1"/>
    <xf numFmtId="0" fontId="21" fillId="0" borderId="20" xfId="0" applyFont="1" applyBorder="1"/>
    <xf numFmtId="0" fontId="1" fillId="0" borderId="21" xfId="0" applyFont="1" applyBorder="1"/>
    <xf numFmtId="0" fontId="1" fillId="0" borderId="22" xfId="0" applyFont="1" applyBorder="1"/>
    <xf numFmtId="4" fontId="21" fillId="0" borderId="21" xfId="0" applyNumberFormat="1" applyFont="1" applyBorder="1"/>
    <xf numFmtId="0" fontId="1" fillId="24" borderId="15" xfId="0" applyFont="1" applyFill="1" applyBorder="1" applyAlignment="1">
      <alignment horizontal="right"/>
    </xf>
    <xf numFmtId="4" fontId="1" fillId="24" borderId="10" xfId="0" applyNumberFormat="1" applyFont="1" applyFill="1" applyBorder="1" applyAlignment="1">
      <alignment horizontal="right"/>
    </xf>
    <xf numFmtId="4" fontId="21" fillId="24" borderId="10" xfId="0" applyNumberFormat="1" applyFont="1" applyFill="1" applyBorder="1" applyAlignment="1">
      <alignment horizontal="right"/>
    </xf>
    <xf numFmtId="0" fontId="1" fillId="24" borderId="22" xfId="0" applyFont="1" applyFill="1" applyBorder="1" applyAlignment="1">
      <alignment horizontal="right"/>
    </xf>
    <xf numFmtId="49" fontId="1" fillId="24" borderId="18" xfId="0" applyNumberFormat="1" applyFont="1" applyFill="1" applyBorder="1" applyAlignment="1">
      <alignment horizontal="right"/>
    </xf>
    <xf numFmtId="4" fontId="1" fillId="24" borderId="17" xfId="0" applyNumberFormat="1" applyFont="1" applyFill="1" applyBorder="1" applyAlignment="1">
      <alignment horizontal="right"/>
    </xf>
    <xf numFmtId="0" fontId="1" fillId="0" borderId="10" xfId="0" applyFont="1" applyBorder="1" applyAlignment="1">
      <alignment horizontal="center"/>
    </xf>
    <xf numFmtId="4" fontId="1" fillId="24" borderId="10" xfId="0" applyNumberFormat="1" applyFont="1" applyFill="1" applyBorder="1"/>
    <xf numFmtId="0" fontId="21" fillId="0" borderId="16" xfId="0" applyFont="1" applyBorder="1" applyAlignment="1">
      <alignment horizontal="left"/>
    </xf>
    <xf numFmtId="0" fontId="1" fillId="0" borderId="21" xfId="0" applyFont="1" applyBorder="1" applyAlignment="1">
      <alignment horizontal="center"/>
    </xf>
    <xf numFmtId="0" fontId="21" fillId="0" borderId="21" xfId="0" applyFont="1" applyBorder="1" applyAlignment="1">
      <alignment horizontal="center"/>
    </xf>
    <xf numFmtId="4" fontId="1" fillId="24" borderId="23" xfId="0" applyNumberFormat="1" applyFont="1" applyFill="1" applyBorder="1" applyAlignment="1">
      <alignment horizontal="right"/>
    </xf>
    <xf numFmtId="49" fontId="21" fillId="24" borderId="12" xfId="0" applyNumberFormat="1" applyFont="1" applyFill="1" applyBorder="1" applyAlignment="1">
      <alignment horizontal="right"/>
    </xf>
    <xf numFmtId="0" fontId="21" fillId="0" borderId="10" xfId="0" applyFont="1" applyBorder="1" applyAlignment="1">
      <alignment horizontal="center"/>
    </xf>
    <xf numFmtId="0" fontId="1" fillId="0" borderId="10" xfId="0" applyFont="1" applyBorder="1"/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49" fontId="21" fillId="24" borderId="19" xfId="0" applyNumberFormat="1" applyFont="1" applyFill="1" applyBorder="1" applyAlignment="1">
      <alignment horizontal="right"/>
    </xf>
    <xf numFmtId="4" fontId="1" fillId="0" borderId="19" xfId="0" applyNumberFormat="1" applyFont="1" applyBorder="1"/>
    <xf numFmtId="0" fontId="1" fillId="26" borderId="10" xfId="0" applyFont="1" applyFill="1" applyBorder="1" applyAlignment="1">
      <alignment horizontal="center"/>
    </xf>
    <xf numFmtId="0" fontId="1" fillId="26" borderId="11" xfId="0" applyFont="1" applyFill="1" applyBorder="1" applyAlignment="1">
      <alignment horizontal="center"/>
    </xf>
    <xf numFmtId="0" fontId="21" fillId="0" borderId="12" xfId="0" applyFont="1" applyBorder="1" applyAlignment="1">
      <alignment horizontal="left"/>
    </xf>
    <xf numFmtId="4" fontId="1" fillId="0" borderId="0" xfId="0" applyNumberFormat="1" applyFont="1"/>
    <xf numFmtId="0" fontId="24" fillId="0" borderId="0" xfId="0" applyFont="1"/>
    <xf numFmtId="0" fontId="0" fillId="0" borderId="12" xfId="0" applyBorder="1" applyAlignment="1">
      <alignment horizontal="center"/>
    </xf>
    <xf numFmtId="49" fontId="21" fillId="24" borderId="10" xfId="0" applyNumberFormat="1" applyFont="1" applyFill="1" applyBorder="1" applyAlignment="1">
      <alignment horizontal="left"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 horizontal="right"/>
    </xf>
    <xf numFmtId="0" fontId="1" fillId="0" borderId="0" xfId="0" applyFont="1" applyAlignment="1">
      <alignment horizontal="left"/>
    </xf>
    <xf numFmtId="49" fontId="1" fillId="0" borderId="10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right"/>
    </xf>
    <xf numFmtId="49" fontId="0" fillId="0" borderId="10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21" fillId="0" borderId="12" xfId="0" applyFont="1" applyBorder="1"/>
    <xf numFmtId="0" fontId="0" fillId="0" borderId="10" xfId="0" applyBorder="1" applyAlignment="1">
      <alignment horizontal="center"/>
    </xf>
    <xf numFmtId="4" fontId="21" fillId="0" borderId="0" xfId="0" applyNumberFormat="1" applyFont="1" applyBorder="1"/>
    <xf numFmtId="0" fontId="1" fillId="0" borderId="11" xfId="0" applyFont="1" applyFill="1" applyBorder="1" applyAlignment="1">
      <alignment horizontal="center" vertical="center"/>
    </xf>
    <xf numFmtId="0" fontId="0" fillId="0" borderId="17" xfId="0" applyFont="1" applyBorder="1" applyAlignment="1">
      <alignment horizontal="left"/>
    </xf>
    <xf numFmtId="4" fontId="1" fillId="0" borderId="14" xfId="0" applyNumberFormat="1" applyFont="1" applyFill="1" applyBorder="1"/>
    <xf numFmtId="0" fontId="1" fillId="24" borderId="23" xfId="0" applyFont="1" applyFill="1" applyBorder="1" applyAlignment="1">
      <alignment horizontal="center"/>
    </xf>
    <xf numFmtId="4" fontId="1" fillId="0" borderId="10" xfId="0" applyNumberFormat="1" applyFont="1" applyFill="1" applyBorder="1"/>
    <xf numFmtId="2" fontId="1" fillId="0" borderId="10" xfId="0" applyNumberFormat="1" applyFont="1" applyBorder="1"/>
    <xf numFmtId="49" fontId="0" fillId="24" borderId="10" xfId="0" applyNumberFormat="1" applyFill="1" applyBorder="1" applyAlignment="1">
      <alignment horizontal="center"/>
    </xf>
    <xf numFmtId="4" fontId="1" fillId="24" borderId="11" xfId="0" applyNumberFormat="1" applyFont="1" applyFill="1" applyBorder="1" applyAlignment="1">
      <alignment horizontal="right"/>
    </xf>
    <xf numFmtId="0" fontId="0" fillId="0" borderId="15" xfId="0" applyBorder="1" applyAlignment="1">
      <alignment horizontal="center"/>
    </xf>
    <xf numFmtId="0" fontId="21" fillId="0" borderId="15" xfId="0" applyFont="1" applyBorder="1" applyAlignment="1">
      <alignment horizontal="left"/>
    </xf>
    <xf numFmtId="0" fontId="1" fillId="0" borderId="23" xfId="0" applyFont="1" applyBorder="1" applyAlignment="1">
      <alignment horizontal="center"/>
    </xf>
    <xf numFmtId="4" fontId="0" fillId="24" borderId="10" xfId="0" applyNumberFormat="1" applyFont="1" applyFill="1" applyBorder="1" applyAlignment="1">
      <alignment horizontal="right"/>
    </xf>
    <xf numFmtId="0" fontId="0" fillId="0" borderId="16" xfId="0" applyBorder="1" applyAlignment="1">
      <alignment horizontal="center"/>
    </xf>
    <xf numFmtId="0" fontId="0" fillId="24" borderId="10" xfId="0" applyFill="1" applyBorder="1" applyAlignment="1">
      <alignment horizontal="center"/>
    </xf>
    <xf numFmtId="4" fontId="21" fillId="0" borderId="10" xfId="0" applyNumberFormat="1" applyFont="1" applyFill="1" applyBorder="1"/>
    <xf numFmtId="0" fontId="1" fillId="0" borderId="23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4" fontId="21" fillId="0" borderId="10" xfId="0" applyNumberFormat="1" applyFont="1" applyFill="1" applyBorder="1" applyAlignment="1">
      <alignment horizontal="right"/>
    </xf>
    <xf numFmtId="0" fontId="1" fillId="0" borderId="11" xfId="0" applyFont="1" applyFill="1" applyBorder="1" applyAlignment="1">
      <alignment horizontal="center"/>
    </xf>
    <xf numFmtId="49" fontId="1" fillId="26" borderId="10" xfId="0" applyNumberFormat="1" applyFont="1" applyFill="1" applyBorder="1" applyAlignment="1">
      <alignment horizontal="center"/>
    </xf>
    <xf numFmtId="2" fontId="1" fillId="26" borderId="10" xfId="0" applyNumberFormat="1" applyFont="1" applyFill="1" applyBorder="1" applyAlignment="1">
      <alignment horizontal="right"/>
    </xf>
    <xf numFmtId="2" fontId="21" fillId="26" borderId="10" xfId="0" applyNumberFormat="1" applyFont="1" applyFill="1" applyBorder="1" applyAlignment="1">
      <alignment horizontal="right"/>
    </xf>
    <xf numFmtId="0" fontId="21" fillId="26" borderId="12" xfId="0" applyFont="1" applyFill="1" applyBorder="1" applyAlignment="1">
      <alignment horizontal="left"/>
    </xf>
    <xf numFmtId="0" fontId="1" fillId="24" borderId="12" xfId="0" applyFont="1" applyFill="1" applyBorder="1" applyAlignment="1">
      <alignment horizontal="center"/>
    </xf>
    <xf numFmtId="0" fontId="0" fillId="0" borderId="14" xfId="0" applyFont="1" applyBorder="1" applyAlignment="1">
      <alignment horizontal="left"/>
    </xf>
    <xf numFmtId="0" fontId="25" fillId="24" borderId="0" xfId="0" applyFont="1" applyFill="1" applyBorder="1" applyAlignment="1">
      <alignment horizontal="left"/>
    </xf>
    <xf numFmtId="0" fontId="1" fillId="26" borderId="11" xfId="64" applyFont="1" applyFill="1" applyBorder="1" applyAlignment="1">
      <alignment horizontal="center"/>
      <protection/>
    </xf>
    <xf numFmtId="49" fontId="1" fillId="26" borderId="10" xfId="64" applyNumberFormat="1" applyFont="1" applyFill="1" applyBorder="1" applyAlignment="1">
      <alignment horizontal="center"/>
      <protection/>
    </xf>
    <xf numFmtId="0" fontId="1" fillId="26" borderId="10" xfId="64" applyFont="1" applyFill="1" applyBorder="1" applyAlignment="1">
      <alignment horizontal="center"/>
      <protection/>
    </xf>
    <xf numFmtId="2" fontId="1" fillId="26" borderId="10" xfId="64" applyNumberFormat="1" applyFont="1" applyFill="1" applyBorder="1" applyAlignment="1">
      <alignment horizontal="right"/>
      <protection/>
    </xf>
    <xf numFmtId="0" fontId="0" fillId="26" borderId="10" xfId="64" applyFont="1" applyFill="1" applyBorder="1" applyAlignment="1">
      <alignment horizontal="left"/>
      <protection/>
    </xf>
    <xf numFmtId="49" fontId="21" fillId="26" borderId="10" xfId="64" applyNumberFormat="1" applyFont="1" applyFill="1" applyBorder="1" applyAlignment="1">
      <alignment horizontal="center"/>
      <protection/>
    </xf>
    <xf numFmtId="49" fontId="0" fillId="26" borderId="10" xfId="64" applyNumberFormat="1" applyFill="1" applyBorder="1" applyAlignment="1">
      <alignment horizontal="center"/>
      <protection/>
    </xf>
    <xf numFmtId="4" fontId="1" fillId="26" borderId="10" xfId="64" applyNumberFormat="1" applyFont="1" applyFill="1" applyBorder="1" applyAlignment="1">
      <alignment horizontal="right"/>
      <protection/>
    </xf>
    <xf numFmtId="4" fontId="21" fillId="26" borderId="10" xfId="64" applyNumberFormat="1" applyFont="1" applyFill="1" applyBorder="1" applyAlignment="1">
      <alignment horizontal="right"/>
      <protection/>
    </xf>
    <xf numFmtId="0" fontId="1" fillId="26" borderId="12" xfId="64" applyFont="1" applyFill="1" applyBorder="1" applyAlignment="1">
      <alignment horizontal="center"/>
      <protection/>
    </xf>
    <xf numFmtId="0" fontId="1" fillId="26" borderId="23" xfId="64" applyFont="1" applyFill="1" applyBorder="1" applyAlignment="1">
      <alignment horizontal="center"/>
      <protection/>
    </xf>
    <xf numFmtId="0" fontId="1" fillId="0" borderId="10" xfId="64" applyFont="1" applyBorder="1">
      <alignment/>
      <protection/>
    </xf>
    <xf numFmtId="49" fontId="0" fillId="0" borderId="10" xfId="64" applyNumberFormat="1" applyBorder="1" applyAlignment="1">
      <alignment horizontal="center"/>
      <protection/>
    </xf>
    <xf numFmtId="0" fontId="1" fillId="24" borderId="10" xfId="64" applyFont="1" applyFill="1" applyBorder="1" applyAlignment="1">
      <alignment horizontal="center"/>
      <protection/>
    </xf>
    <xf numFmtId="0" fontId="0" fillId="0" borderId="10" xfId="64" applyBorder="1" applyAlignment="1">
      <alignment horizontal="center"/>
      <protection/>
    </xf>
    <xf numFmtId="0" fontId="1" fillId="24" borderId="10" xfId="64" applyFont="1" applyFill="1" applyBorder="1" applyAlignment="1">
      <alignment horizontal="left"/>
      <protection/>
    </xf>
    <xf numFmtId="0" fontId="21" fillId="0" borderId="10" xfId="64" applyFont="1" applyBorder="1" applyAlignment="1">
      <alignment horizontal="center"/>
      <protection/>
    </xf>
    <xf numFmtId="49" fontId="1" fillId="24" borderId="10" xfId="64" applyNumberFormat="1" applyFont="1" applyFill="1" applyBorder="1" applyAlignment="1">
      <alignment horizontal="center"/>
      <protection/>
    </xf>
    <xf numFmtId="4" fontId="1" fillId="24" borderId="10" xfId="64" applyNumberFormat="1" applyFont="1" applyFill="1" applyBorder="1" applyAlignment="1">
      <alignment horizontal="right"/>
      <protection/>
    </xf>
    <xf numFmtId="4" fontId="2" fillId="0" borderId="14" xfId="64" applyNumberFormat="1" applyFont="1" applyBorder="1" applyAlignment="1">
      <alignment horizontal="right"/>
      <protection/>
    </xf>
    <xf numFmtId="0" fontId="0" fillId="0" borderId="10" xfId="64" applyFont="1" applyBorder="1" applyAlignment="1">
      <alignment horizontal="center"/>
      <protection/>
    </xf>
    <xf numFmtId="2" fontId="0" fillId="0" borderId="10" xfId="64" applyNumberFormat="1" applyFont="1" applyBorder="1" applyAlignment="1">
      <alignment horizontal="right"/>
      <protection/>
    </xf>
    <xf numFmtId="0" fontId="1" fillId="0" borderId="24" xfId="0" applyFont="1" applyFill="1" applyBorder="1" applyAlignment="1">
      <alignment horizontal="center" vertical="center"/>
    </xf>
    <xf numFmtId="0" fontId="0" fillId="0" borderId="25" xfId="0" applyFont="1" applyBorder="1" applyAlignment="1">
      <alignment horizontal="left"/>
    </xf>
    <xf numFmtId="0" fontId="1" fillId="0" borderId="26" xfId="0" applyFont="1" applyBorder="1"/>
    <xf numFmtId="0" fontId="0" fillId="0" borderId="27" xfId="0" applyBorder="1" applyAlignment="1">
      <alignment horizontal="center"/>
    </xf>
    <xf numFmtId="49" fontId="0" fillId="0" borderId="26" xfId="0" applyNumberFormat="1" applyBorder="1" applyAlignment="1">
      <alignment horizontal="center"/>
    </xf>
    <xf numFmtId="4" fontId="1" fillId="0" borderId="26" xfId="0" applyNumberFormat="1" applyFont="1" applyBorder="1"/>
    <xf numFmtId="4" fontId="21" fillId="0" borderId="26" xfId="0" applyNumberFormat="1" applyFont="1" applyFill="1" applyBorder="1"/>
    <xf numFmtId="4" fontId="1" fillId="0" borderId="28" xfId="0" applyNumberFormat="1" applyFont="1" applyFill="1" applyBorder="1"/>
    <xf numFmtId="0" fontId="1" fillId="0" borderId="29" xfId="0" applyFont="1" applyFill="1" applyBorder="1" applyAlignment="1">
      <alignment horizontal="center" vertical="center"/>
    </xf>
    <xf numFmtId="0" fontId="0" fillId="24" borderId="17" xfId="0" applyFont="1" applyFill="1" applyBorder="1" applyAlignment="1">
      <alignment horizontal="left"/>
    </xf>
    <xf numFmtId="4" fontId="1" fillId="0" borderId="30" xfId="0" applyNumberFormat="1" applyFont="1" applyFill="1" applyBorder="1"/>
    <xf numFmtId="0" fontId="1" fillId="0" borderId="31" xfId="0" applyFont="1" applyBorder="1"/>
    <xf numFmtId="0" fontId="1" fillId="0" borderId="32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4" fontId="1" fillId="0" borderId="33" xfId="0" applyNumberFormat="1" applyFont="1" applyFill="1" applyBorder="1"/>
    <xf numFmtId="0" fontId="0" fillId="0" borderId="18" xfId="0" applyFont="1" applyBorder="1" applyAlignment="1">
      <alignment horizontal="left"/>
    </xf>
    <xf numFmtId="0" fontId="1" fillId="0" borderId="11" xfId="0" applyFont="1" applyBorder="1"/>
    <xf numFmtId="49" fontId="0" fillId="0" borderId="11" xfId="0" applyNumberForma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1" fillId="0" borderId="20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2" xfId="0" applyFont="1" applyBorder="1"/>
    <xf numFmtId="49" fontId="0" fillId="0" borderId="12" xfId="0" applyNumberFormat="1" applyFill="1" applyBorder="1" applyAlignment="1">
      <alignment horizontal="center"/>
    </xf>
    <xf numFmtId="4" fontId="21" fillId="0" borderId="12" xfId="0" applyNumberFormat="1" applyFont="1" applyBorder="1"/>
    <xf numFmtId="0" fontId="1" fillId="0" borderId="0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left"/>
    </xf>
    <xf numFmtId="0" fontId="2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7" xfId="0" applyFont="1" applyFill="1" applyBorder="1"/>
    <xf numFmtId="0" fontId="1" fillId="0" borderId="0" xfId="0" applyFont="1" applyFill="1" applyBorder="1"/>
    <xf numFmtId="49" fontId="0" fillId="26" borderId="10" xfId="64" applyNumberFormat="1" applyFont="1" applyFill="1" applyBorder="1" applyAlignment="1">
      <alignment horizontal="center"/>
      <protection/>
    </xf>
    <xf numFmtId="0" fontId="0" fillId="26" borderId="17" xfId="64" applyFont="1" applyFill="1" applyBorder="1" applyAlignment="1">
      <alignment horizontal="left"/>
      <protection/>
    </xf>
    <xf numFmtId="0" fontId="1" fillId="26" borderId="21" xfId="0" applyFont="1" applyFill="1" applyBorder="1"/>
    <xf numFmtId="4" fontId="21" fillId="0" borderId="0" xfId="0" applyNumberFormat="1" applyFont="1"/>
    <xf numFmtId="4" fontId="21" fillId="4" borderId="11" xfId="0" applyNumberFormat="1" applyFont="1" applyFill="1" applyBorder="1" applyAlignment="1">
      <alignment horizontal="center"/>
    </xf>
    <xf numFmtId="4" fontId="21" fillId="4" borderId="12" xfId="0" applyNumberFormat="1" applyFont="1" applyFill="1" applyBorder="1" applyAlignment="1">
      <alignment horizontal="center"/>
    </xf>
    <xf numFmtId="4" fontId="1" fillId="0" borderId="21" xfId="0" applyNumberFormat="1" applyFont="1" applyBorder="1" applyAlignment="1">
      <alignment horizontal="center"/>
    </xf>
    <xf numFmtId="0" fontId="1" fillId="0" borderId="10" xfId="0" applyFont="1" applyFill="1" applyBorder="1"/>
    <xf numFmtId="49" fontId="1" fillId="0" borderId="10" xfId="0" applyNumberFormat="1" applyFont="1" applyFill="1" applyBorder="1" applyAlignment="1">
      <alignment horizontal="center"/>
    </xf>
    <xf numFmtId="4" fontId="1" fillId="0" borderId="10" xfId="0" applyNumberFormat="1" applyFont="1" applyFill="1" applyBorder="1" applyAlignment="1">
      <alignment horizontal="right"/>
    </xf>
    <xf numFmtId="0" fontId="21" fillId="0" borderId="12" xfId="0" applyFont="1" applyFill="1" applyBorder="1" applyAlignment="1">
      <alignment horizontal="left"/>
    </xf>
    <xf numFmtId="0" fontId="1" fillId="0" borderId="15" xfId="0" applyFont="1" applyFill="1" applyBorder="1" applyAlignment="1">
      <alignment horizontal="center"/>
    </xf>
    <xf numFmtId="4" fontId="1" fillId="0" borderId="14" xfId="0" applyNumberFormat="1" applyFont="1" applyFill="1" applyBorder="1" applyAlignment="1">
      <alignment horizontal="right"/>
    </xf>
    <xf numFmtId="2" fontId="21" fillId="0" borderId="14" xfId="0" applyNumberFormat="1" applyFont="1" applyFill="1" applyBorder="1" applyAlignment="1">
      <alignment horizontal="right"/>
    </xf>
    <xf numFmtId="2" fontId="1" fillId="0" borderId="14" xfId="0" applyNumberFormat="1" applyFont="1" applyFill="1" applyBorder="1" applyAlignment="1">
      <alignment horizontal="right"/>
    </xf>
    <xf numFmtId="0" fontId="21" fillId="0" borderId="23" xfId="0" applyFont="1" applyFill="1" applyBorder="1" applyAlignment="1">
      <alignment horizontal="left"/>
    </xf>
    <xf numFmtId="0" fontId="1" fillId="24" borderId="29" xfId="0" applyFont="1" applyFill="1" applyBorder="1" applyAlignment="1">
      <alignment horizontal="center"/>
    </xf>
    <xf numFmtId="0" fontId="1" fillId="24" borderId="11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49" fontId="0" fillId="0" borderId="10" xfId="0" applyNumberFormat="1" applyFill="1" applyBorder="1" applyAlignment="1">
      <alignment horizontal="center"/>
    </xf>
    <xf numFmtId="2" fontId="21" fillId="0" borderId="10" xfId="0" applyNumberFormat="1" applyFont="1" applyFill="1" applyBorder="1" applyAlignment="1">
      <alignment horizontal="right"/>
    </xf>
    <xf numFmtId="2" fontId="1" fillId="0" borderId="10" xfId="0" applyNumberFormat="1" applyFont="1" applyFill="1" applyBorder="1" applyAlignment="1">
      <alignment horizontal="right"/>
    </xf>
    <xf numFmtId="4" fontId="0" fillId="0" borderId="10" xfId="0" applyNumberFormat="1" applyFont="1" applyFill="1" applyBorder="1" applyAlignment="1">
      <alignment horizontal="right"/>
    </xf>
    <xf numFmtId="0" fontId="1" fillId="0" borderId="23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right"/>
    </xf>
    <xf numFmtId="2" fontId="21" fillId="0" borderId="10" xfId="0" applyNumberFormat="1" applyFont="1" applyBorder="1" applyAlignment="1">
      <alignment horizontal="right"/>
    </xf>
    <xf numFmtId="0" fontId="1" fillId="0" borderId="13" xfId="0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1" fillId="0" borderId="23" xfId="0" applyFont="1" applyBorder="1"/>
    <xf numFmtId="0" fontId="21" fillId="4" borderId="11" xfId="0" applyFont="1" applyFill="1" applyBorder="1" applyAlignment="1">
      <alignment horizontal="center" vertical="center"/>
    </xf>
    <xf numFmtId="0" fontId="21" fillId="4" borderId="12" xfId="0" applyFont="1" applyFill="1" applyBorder="1" applyAlignment="1">
      <alignment horizontal="center" vertical="center"/>
    </xf>
  </cellXfs>
  <cellStyles count="5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 % – Zvýraznění1" xfId="20"/>
    <cellStyle name="20 % – Zvýraznění2" xfId="21"/>
    <cellStyle name="20 % – Zvýraznění3" xfId="22"/>
    <cellStyle name="20 % – Zvýraznění4" xfId="23"/>
    <cellStyle name="20 % – Zvýraznění5" xfId="24"/>
    <cellStyle name="20 % – Zvýraznění6" xfId="25"/>
    <cellStyle name="40 % – Zvýraznění1" xfId="26"/>
    <cellStyle name="40 % – Zvýraznění2" xfId="27"/>
    <cellStyle name="40 % – Zvýraznění3" xfId="28"/>
    <cellStyle name="40 % – Zvýraznění4" xfId="29"/>
    <cellStyle name="40 % – Zvýraznění5" xfId="30"/>
    <cellStyle name="40 % – Zvýraznění6" xfId="31"/>
    <cellStyle name="60 % – Zvýraznění1" xfId="32"/>
    <cellStyle name="60 % – Zvýraznění2" xfId="33"/>
    <cellStyle name="60 % – Zvýraznění3" xfId="34"/>
    <cellStyle name="60 % – Zvýraznění4" xfId="35"/>
    <cellStyle name="60 % – Zvýraznění5" xfId="36"/>
    <cellStyle name="60 % – Zvýraznění6" xfId="37"/>
    <cellStyle name="Celkem" xfId="38"/>
    <cellStyle name="Chybně" xfId="39"/>
    <cellStyle name="Kontrolní buňka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  <cellStyle name="normální 2" xfId="61"/>
    <cellStyle name="normální 3" xfId="62"/>
    <cellStyle name="Hypertextový odkaz" xfId="63"/>
    <cellStyle name="Normální 8" xfId="64"/>
  </cellStyles>
  <dxfs count="63"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2"/>
  <sheetViews>
    <sheetView view="pageBreakPreview" zoomScale="90" zoomScaleSheetLayoutView="90" workbookViewId="0" topLeftCell="A1">
      <pane ySplit="1" topLeftCell="A2" activePane="bottomLeft" state="frozen"/>
      <selection pane="bottomLeft" activeCell="A1" sqref="A1:XFD1048576"/>
    </sheetView>
  </sheetViews>
  <sheetFormatPr defaultColWidth="9.125" defaultRowHeight="12.75"/>
  <cols>
    <col min="1" max="1" width="4.50390625" style="3" customWidth="1"/>
    <col min="2" max="2" width="74.50390625" style="3" customWidth="1"/>
    <col min="3" max="3" width="5.50390625" style="19" customWidth="1"/>
    <col min="4" max="4" width="11.50390625" style="19" customWidth="1"/>
    <col min="5" max="5" width="7.75390625" style="3" customWidth="1"/>
    <col min="6" max="6" width="10.125" style="3" customWidth="1"/>
    <col min="7" max="7" width="11.50390625" style="3" customWidth="1"/>
    <col min="8" max="8" width="12.00390625" style="77" customWidth="1"/>
    <col min="9" max="9" width="10.875" style="3" customWidth="1"/>
    <col min="10" max="13" width="11.75390625" style="3" customWidth="1"/>
    <col min="14" max="16384" width="9.125" style="3" customWidth="1"/>
  </cols>
  <sheetData>
    <row r="1" spans="1:10" ht="14">
      <c r="A1" s="26" t="s">
        <v>72</v>
      </c>
      <c r="B1" s="2"/>
      <c r="C1" s="18"/>
      <c r="D1" s="18"/>
      <c r="H1" s="172" t="s">
        <v>73</v>
      </c>
      <c r="I1" s="2"/>
      <c r="J1" s="26"/>
    </row>
    <row r="2" spans="1:10" s="2" customFormat="1" ht="13">
      <c r="A2" s="4" t="s">
        <v>0</v>
      </c>
      <c r="B2" s="199" t="s">
        <v>10</v>
      </c>
      <c r="C2" s="4"/>
      <c r="D2" s="4" t="s">
        <v>18</v>
      </c>
      <c r="E2" s="199" t="s">
        <v>1</v>
      </c>
      <c r="F2" s="199" t="s">
        <v>2</v>
      </c>
      <c r="G2" s="199" t="s">
        <v>3</v>
      </c>
      <c r="H2" s="173" t="s">
        <v>4</v>
      </c>
      <c r="I2" s="4" t="s">
        <v>12</v>
      </c>
      <c r="J2" s="4" t="s">
        <v>5</v>
      </c>
    </row>
    <row r="3" spans="1:10" s="2" customFormat="1" ht="13">
      <c r="A3" s="5" t="s">
        <v>6</v>
      </c>
      <c r="B3" s="200"/>
      <c r="C3" s="5"/>
      <c r="D3" s="5" t="s">
        <v>19</v>
      </c>
      <c r="E3" s="200"/>
      <c r="F3" s="200"/>
      <c r="G3" s="200"/>
      <c r="H3" s="174" t="s">
        <v>7</v>
      </c>
      <c r="I3" s="5" t="s">
        <v>66</v>
      </c>
      <c r="J3" s="5" t="s">
        <v>7</v>
      </c>
    </row>
    <row r="4" spans="1:10" ht="13">
      <c r="A4" s="63" t="s">
        <v>58</v>
      </c>
      <c r="B4" s="52"/>
      <c r="C4" s="64"/>
      <c r="D4" s="64"/>
      <c r="E4" s="64"/>
      <c r="F4" s="64"/>
      <c r="G4" s="64"/>
      <c r="H4" s="175"/>
      <c r="I4" s="65"/>
      <c r="J4" s="61"/>
    </row>
    <row r="5" spans="1:10" s="8" customFormat="1" ht="13">
      <c r="A5" s="151" t="s">
        <v>8</v>
      </c>
      <c r="B5" s="92" t="s">
        <v>147</v>
      </c>
      <c r="C5" s="69"/>
      <c r="D5" s="69"/>
      <c r="E5" s="89">
        <v>3319</v>
      </c>
      <c r="F5" s="89">
        <v>2321</v>
      </c>
      <c r="G5" s="86"/>
      <c r="H5" s="81">
        <v>0</v>
      </c>
      <c r="I5" s="25">
        <v>40</v>
      </c>
      <c r="J5" s="153">
        <f>H5+I5</f>
        <v>40</v>
      </c>
    </row>
    <row r="6" spans="1:10" s="8" customFormat="1" ht="13">
      <c r="A6" s="185"/>
      <c r="B6" s="154" t="s">
        <v>148</v>
      </c>
      <c r="C6" s="155"/>
      <c r="D6" s="155"/>
      <c r="E6" s="87">
        <v>3319</v>
      </c>
      <c r="F6" s="89">
        <v>5169</v>
      </c>
      <c r="G6" s="156"/>
      <c r="H6" s="82">
        <v>30</v>
      </c>
      <c r="I6" s="85">
        <v>40</v>
      </c>
      <c r="J6" s="95">
        <f>H6+I6</f>
        <v>70</v>
      </c>
    </row>
    <row r="7" spans="1:10" s="8" customFormat="1" ht="13">
      <c r="A7" s="109"/>
      <c r="B7" s="176"/>
      <c r="C7" s="165"/>
      <c r="D7" s="166"/>
      <c r="E7" s="166"/>
      <c r="F7" s="166"/>
      <c r="G7" s="177"/>
      <c r="H7" s="178"/>
      <c r="I7" s="189"/>
      <c r="J7" s="190"/>
    </row>
    <row r="8" spans="1:10" s="8" customFormat="1" ht="13">
      <c r="A8" s="184"/>
      <c r="B8" s="176"/>
      <c r="C8" s="165"/>
      <c r="D8" s="166"/>
      <c r="E8" s="166"/>
      <c r="F8" s="180"/>
      <c r="G8" s="177"/>
      <c r="H8" s="181"/>
      <c r="I8" s="182"/>
      <c r="J8" s="183"/>
    </row>
    <row r="9" spans="1:10" s="8" customFormat="1" ht="13">
      <c r="A9" s="179"/>
      <c r="B9" s="176"/>
      <c r="C9" s="165"/>
      <c r="D9" s="166"/>
      <c r="E9" s="166"/>
      <c r="F9" s="180"/>
      <c r="G9" s="177"/>
      <c r="H9" s="181"/>
      <c r="I9" s="182"/>
      <c r="J9" s="183"/>
    </row>
    <row r="10" spans="1:10" s="8" customFormat="1" ht="13">
      <c r="A10" s="27"/>
      <c r="B10" s="28"/>
      <c r="C10" s="29"/>
      <c r="D10" s="29"/>
      <c r="E10" s="14"/>
      <c r="F10" s="30" t="s">
        <v>9</v>
      </c>
      <c r="G10" s="31"/>
      <c r="H10" s="32">
        <f>H5</f>
        <v>0</v>
      </c>
      <c r="I10" s="38">
        <f aca="true" t="shared" si="0" ref="I10:J10">I5</f>
        <v>40</v>
      </c>
      <c r="J10" s="32">
        <f t="shared" si="0"/>
        <v>40</v>
      </c>
    </row>
    <row r="11" spans="1:10" s="8" customFormat="1" ht="13">
      <c r="A11" s="27"/>
      <c r="B11" s="116" t="s">
        <v>37</v>
      </c>
      <c r="C11" s="29"/>
      <c r="D11" s="29"/>
      <c r="E11" s="14"/>
      <c r="F11" s="30" t="s">
        <v>34</v>
      </c>
      <c r="G11" s="31"/>
      <c r="H11" s="32">
        <f>H6</f>
        <v>30</v>
      </c>
      <c r="I11" s="38">
        <f aca="true" t="shared" si="1" ref="I11:J11">I6</f>
        <v>40</v>
      </c>
      <c r="J11" s="32">
        <f t="shared" si="1"/>
        <v>70</v>
      </c>
    </row>
    <row r="12" spans="1:10" s="8" customFormat="1" ht="13">
      <c r="A12" s="27"/>
      <c r="B12" s="33"/>
      <c r="C12" s="29"/>
      <c r="D12" s="29"/>
      <c r="E12" s="14"/>
      <c r="F12" s="30" t="s">
        <v>35</v>
      </c>
      <c r="G12" s="31"/>
      <c r="H12" s="32">
        <v>0</v>
      </c>
      <c r="I12" s="38">
        <v>0</v>
      </c>
      <c r="J12" s="32">
        <v>0</v>
      </c>
    </row>
    <row r="13" spans="1:10" ht="13">
      <c r="A13" s="9"/>
      <c r="B13" s="14"/>
      <c r="C13" s="17"/>
      <c r="D13" s="17"/>
      <c r="E13" s="14"/>
      <c r="F13" s="34" t="s">
        <v>17</v>
      </c>
      <c r="G13" s="35"/>
      <c r="H13" s="37">
        <f>H10-H11-H12</f>
        <v>-30</v>
      </c>
      <c r="I13" s="36">
        <f aca="true" t="shared" si="2" ref="I13:J13">I10-I11-I12</f>
        <v>0</v>
      </c>
      <c r="J13" s="62">
        <f t="shared" si="2"/>
        <v>-30</v>
      </c>
    </row>
    <row r="14" spans="1:10" ht="13.5" thickBot="1">
      <c r="A14" s="6" t="s">
        <v>20</v>
      </c>
      <c r="B14" s="10"/>
      <c r="C14" s="7"/>
      <c r="D14" s="7"/>
      <c r="E14" s="13"/>
      <c r="F14" s="10"/>
      <c r="G14" s="10"/>
      <c r="H14" s="12"/>
      <c r="I14" s="12"/>
      <c r="J14" s="98"/>
    </row>
    <row r="15" spans="1:10" ht="12.75" customHeight="1">
      <c r="A15" s="139" t="s">
        <v>8</v>
      </c>
      <c r="B15" s="140" t="s">
        <v>150</v>
      </c>
      <c r="C15" s="141"/>
      <c r="D15" s="141"/>
      <c r="E15" s="142">
        <v>3312</v>
      </c>
      <c r="F15" s="142">
        <v>5169</v>
      </c>
      <c r="G15" s="143" t="s">
        <v>74</v>
      </c>
      <c r="H15" s="144">
        <v>28</v>
      </c>
      <c r="I15" s="145">
        <v>8.5</v>
      </c>
      <c r="J15" s="146">
        <f aca="true" t="shared" si="3" ref="J15:J16">H15+I15</f>
        <v>36.5</v>
      </c>
    </row>
    <row r="16" spans="1:10" ht="12.75" customHeight="1">
      <c r="A16" s="147"/>
      <c r="B16" s="148" t="s">
        <v>75</v>
      </c>
      <c r="C16" s="1"/>
      <c r="D16" s="1"/>
      <c r="E16" s="104">
        <v>3312</v>
      </c>
      <c r="F16" s="104">
        <v>5173</v>
      </c>
      <c r="G16" s="97" t="s">
        <v>74</v>
      </c>
      <c r="H16" s="102">
        <v>50</v>
      </c>
      <c r="I16" s="105">
        <v>5</v>
      </c>
      <c r="J16" s="149">
        <f t="shared" si="3"/>
        <v>55</v>
      </c>
    </row>
    <row r="17" spans="1:10" ht="12.75" customHeight="1">
      <c r="A17" s="147"/>
      <c r="B17" s="92" t="s">
        <v>76</v>
      </c>
      <c r="C17" s="69"/>
      <c r="D17" s="69"/>
      <c r="E17" s="103">
        <v>3312</v>
      </c>
      <c r="F17" s="99">
        <v>5175</v>
      </c>
      <c r="G17" s="86" t="s">
        <v>74</v>
      </c>
      <c r="H17" s="11">
        <v>12</v>
      </c>
      <c r="I17" s="21">
        <v>10.5</v>
      </c>
      <c r="J17" s="149">
        <f>H17+I17</f>
        <v>22.5</v>
      </c>
    </row>
    <row r="18" spans="1:10" ht="12.75" customHeight="1">
      <c r="A18" s="147"/>
      <c r="B18" s="92" t="s">
        <v>77</v>
      </c>
      <c r="C18" s="69"/>
      <c r="D18" s="69"/>
      <c r="E18" s="89">
        <v>3312</v>
      </c>
      <c r="F18" s="89">
        <v>5164</v>
      </c>
      <c r="G18" s="86" t="s">
        <v>74</v>
      </c>
      <c r="H18" s="81">
        <v>0</v>
      </c>
      <c r="I18" s="105">
        <v>1</v>
      </c>
      <c r="J18" s="149">
        <f>H18+I18</f>
        <v>1</v>
      </c>
    </row>
    <row r="19" spans="1:10" ht="12.75" customHeight="1">
      <c r="A19" s="150"/>
      <c r="B19" s="92" t="s">
        <v>158</v>
      </c>
      <c r="C19" s="69"/>
      <c r="D19" s="69"/>
      <c r="E19" s="89">
        <v>3319</v>
      </c>
      <c r="F19" s="89">
        <v>5169</v>
      </c>
      <c r="G19" s="86" t="s">
        <v>64</v>
      </c>
      <c r="H19" s="82">
        <v>173</v>
      </c>
      <c r="I19" s="25">
        <v>-25</v>
      </c>
      <c r="J19" s="149">
        <f aca="true" t="shared" si="4" ref="J19:J46">H19+I19</f>
        <v>148</v>
      </c>
    </row>
    <row r="20" spans="1:10" ht="12.75" customHeight="1">
      <c r="A20" s="151" t="s">
        <v>11</v>
      </c>
      <c r="B20" s="157" t="s">
        <v>78</v>
      </c>
      <c r="C20" s="69"/>
      <c r="D20" s="69"/>
      <c r="E20" s="89">
        <v>3113</v>
      </c>
      <c r="F20" s="89">
        <v>5169</v>
      </c>
      <c r="G20" s="86" t="s">
        <v>38</v>
      </c>
      <c r="H20" s="82">
        <v>148</v>
      </c>
      <c r="I20" s="21">
        <v>-0.2</v>
      </c>
      <c r="J20" s="95">
        <f>H20+I20</f>
        <v>147.8</v>
      </c>
    </row>
    <row r="21" spans="1:10" ht="12.75" customHeight="1">
      <c r="A21" s="152"/>
      <c r="B21" s="157" t="s">
        <v>79</v>
      </c>
      <c r="C21" s="69"/>
      <c r="D21" s="69"/>
      <c r="E21" s="89">
        <v>3113</v>
      </c>
      <c r="F21" s="89">
        <v>5173</v>
      </c>
      <c r="G21" s="86" t="s">
        <v>38</v>
      </c>
      <c r="H21" s="82">
        <v>12</v>
      </c>
      <c r="I21" s="21">
        <v>0.2</v>
      </c>
      <c r="J21" s="95">
        <f>H21+I21</f>
        <v>12.2</v>
      </c>
    </row>
    <row r="22" spans="1:10" ht="12.65" customHeight="1">
      <c r="A22" s="186" t="s">
        <v>28</v>
      </c>
      <c r="B22" s="157" t="s">
        <v>80</v>
      </c>
      <c r="C22" s="69"/>
      <c r="D22" s="69"/>
      <c r="E22" s="89">
        <v>3314</v>
      </c>
      <c r="F22" s="89">
        <v>5137</v>
      </c>
      <c r="G22" s="86" t="s">
        <v>59</v>
      </c>
      <c r="H22" s="191">
        <v>15</v>
      </c>
      <c r="I22" s="85">
        <v>-6</v>
      </c>
      <c r="J22" s="95">
        <f t="shared" si="4"/>
        <v>9</v>
      </c>
    </row>
    <row r="23" spans="1:10" ht="12.65" customHeight="1">
      <c r="A23" s="114"/>
      <c r="B23" s="157" t="s">
        <v>81</v>
      </c>
      <c r="C23" s="69"/>
      <c r="D23" s="69"/>
      <c r="E23" s="89">
        <v>3314</v>
      </c>
      <c r="F23" s="89">
        <v>5424</v>
      </c>
      <c r="G23" s="86" t="s">
        <v>59</v>
      </c>
      <c r="H23" s="191">
        <v>3</v>
      </c>
      <c r="I23" s="85">
        <v>6</v>
      </c>
      <c r="J23" s="95">
        <f t="shared" si="4"/>
        <v>9</v>
      </c>
    </row>
    <row r="24" spans="1:10" ht="12.65" customHeight="1">
      <c r="A24" s="186" t="s">
        <v>29</v>
      </c>
      <c r="B24" s="157" t="s">
        <v>135</v>
      </c>
      <c r="C24" s="69"/>
      <c r="D24" s="69"/>
      <c r="E24" s="89">
        <v>3399</v>
      </c>
      <c r="F24" s="89">
        <v>5222</v>
      </c>
      <c r="G24" s="86" t="s">
        <v>136</v>
      </c>
      <c r="H24" s="191">
        <v>30</v>
      </c>
      <c r="I24" s="85">
        <v>-5</v>
      </c>
      <c r="J24" s="95">
        <f t="shared" si="4"/>
        <v>25</v>
      </c>
    </row>
    <row r="25" spans="1:10" ht="12.65" customHeight="1">
      <c r="A25" s="114"/>
      <c r="B25" s="157" t="s">
        <v>137</v>
      </c>
      <c r="C25" s="69"/>
      <c r="D25" s="69"/>
      <c r="E25" s="89">
        <v>3319</v>
      </c>
      <c r="F25" s="89">
        <v>5169</v>
      </c>
      <c r="G25" s="86" t="s">
        <v>136</v>
      </c>
      <c r="H25" s="191">
        <v>70</v>
      </c>
      <c r="I25" s="85">
        <v>5</v>
      </c>
      <c r="J25" s="95">
        <f t="shared" si="4"/>
        <v>75</v>
      </c>
    </row>
    <row r="26" spans="1:10" ht="12.65" customHeight="1">
      <c r="A26" s="186" t="s">
        <v>32</v>
      </c>
      <c r="B26" s="157" t="s">
        <v>138</v>
      </c>
      <c r="C26" s="69"/>
      <c r="D26" s="69"/>
      <c r="E26" s="89">
        <v>6112</v>
      </c>
      <c r="F26" s="89">
        <v>5901</v>
      </c>
      <c r="G26" s="86" t="s">
        <v>36</v>
      </c>
      <c r="H26" s="191">
        <v>18</v>
      </c>
      <c r="I26" s="85">
        <v>-5</v>
      </c>
      <c r="J26" s="95">
        <f t="shared" si="4"/>
        <v>13</v>
      </c>
    </row>
    <row r="27" spans="1:10" ht="12.65" customHeight="1">
      <c r="A27" s="94"/>
      <c r="B27" s="157" t="s">
        <v>139</v>
      </c>
      <c r="C27" s="69"/>
      <c r="D27" s="69"/>
      <c r="E27" s="89">
        <v>6112</v>
      </c>
      <c r="F27" s="89">
        <v>5901</v>
      </c>
      <c r="G27" s="86" t="s">
        <v>54</v>
      </c>
      <c r="H27" s="191">
        <v>21</v>
      </c>
      <c r="I27" s="85">
        <v>-5</v>
      </c>
      <c r="J27" s="95">
        <f t="shared" si="4"/>
        <v>16</v>
      </c>
    </row>
    <row r="28" spans="1:10" ht="12.65" customHeight="1">
      <c r="A28" s="114"/>
      <c r="B28" s="157" t="s">
        <v>140</v>
      </c>
      <c r="C28" s="69"/>
      <c r="D28" s="69"/>
      <c r="E28" s="89">
        <v>3419</v>
      </c>
      <c r="F28" s="89">
        <v>5222</v>
      </c>
      <c r="G28" s="86" t="s">
        <v>165</v>
      </c>
      <c r="H28" s="191">
        <v>0</v>
      </c>
      <c r="I28" s="85">
        <v>10</v>
      </c>
      <c r="J28" s="95">
        <f t="shared" si="4"/>
        <v>10</v>
      </c>
    </row>
    <row r="29" spans="1:10" ht="12.65" customHeight="1">
      <c r="A29" s="186" t="s">
        <v>39</v>
      </c>
      <c r="B29" s="157" t="s">
        <v>138</v>
      </c>
      <c r="C29" s="69"/>
      <c r="D29" s="69"/>
      <c r="E29" s="89">
        <v>6112</v>
      </c>
      <c r="F29" s="89">
        <v>5901</v>
      </c>
      <c r="G29" s="86" t="s">
        <v>36</v>
      </c>
      <c r="H29" s="191">
        <v>13</v>
      </c>
      <c r="I29" s="85">
        <v>-6</v>
      </c>
      <c r="J29" s="95">
        <f t="shared" si="4"/>
        <v>7</v>
      </c>
    </row>
    <row r="30" spans="1:10" ht="12.65" customHeight="1">
      <c r="A30" s="94"/>
      <c r="B30" s="157" t="s">
        <v>139</v>
      </c>
      <c r="C30" s="69"/>
      <c r="D30" s="69"/>
      <c r="E30" s="89">
        <v>6112</v>
      </c>
      <c r="F30" s="89">
        <v>5901</v>
      </c>
      <c r="G30" s="86" t="s">
        <v>54</v>
      </c>
      <c r="H30" s="191">
        <v>16</v>
      </c>
      <c r="I30" s="85">
        <v>-6</v>
      </c>
      <c r="J30" s="95">
        <f t="shared" si="4"/>
        <v>10</v>
      </c>
    </row>
    <row r="31" spans="1:10" ht="12.65" customHeight="1">
      <c r="A31" s="114"/>
      <c r="B31" s="157" t="s">
        <v>141</v>
      </c>
      <c r="C31" s="69"/>
      <c r="D31" s="69"/>
      <c r="E31" s="89">
        <v>3421</v>
      </c>
      <c r="F31" s="89">
        <v>5222</v>
      </c>
      <c r="G31" s="86" t="s">
        <v>142</v>
      </c>
      <c r="H31" s="191">
        <v>0</v>
      </c>
      <c r="I31" s="85">
        <v>12</v>
      </c>
      <c r="J31" s="95">
        <f t="shared" si="4"/>
        <v>12</v>
      </c>
    </row>
    <row r="32" spans="1:10" ht="12.65" customHeight="1">
      <c r="A32" s="186" t="s">
        <v>44</v>
      </c>
      <c r="B32" s="157" t="s">
        <v>143</v>
      </c>
      <c r="C32" s="69"/>
      <c r="D32" s="69"/>
      <c r="E32" s="89">
        <v>3392</v>
      </c>
      <c r="F32" s="89">
        <v>5222</v>
      </c>
      <c r="G32" s="86" t="s">
        <v>42</v>
      </c>
      <c r="H32" s="191">
        <v>30</v>
      </c>
      <c r="I32" s="85">
        <v>-30</v>
      </c>
      <c r="J32" s="95">
        <f t="shared" si="4"/>
        <v>0</v>
      </c>
    </row>
    <row r="33" spans="1:10" ht="12.65" customHeight="1">
      <c r="A33" s="114"/>
      <c r="B33" s="157" t="s">
        <v>144</v>
      </c>
      <c r="C33" s="69"/>
      <c r="D33" s="69"/>
      <c r="E33" s="89">
        <v>3111</v>
      </c>
      <c r="F33" s="89">
        <v>5212</v>
      </c>
      <c r="G33" s="86" t="s">
        <v>145</v>
      </c>
      <c r="H33" s="191">
        <v>0</v>
      </c>
      <c r="I33" s="85">
        <v>30</v>
      </c>
      <c r="J33" s="95">
        <f t="shared" si="4"/>
        <v>30</v>
      </c>
    </row>
    <row r="34" spans="1:10" ht="12.75" customHeight="1">
      <c r="A34" s="91" t="s">
        <v>45</v>
      </c>
      <c r="B34" s="157" t="s">
        <v>82</v>
      </c>
      <c r="C34" s="69"/>
      <c r="D34" s="69"/>
      <c r="E34" s="89">
        <v>4369</v>
      </c>
      <c r="F34" s="89">
        <v>5424</v>
      </c>
      <c r="G34" s="86" t="s">
        <v>84</v>
      </c>
      <c r="H34" s="82">
        <v>10</v>
      </c>
      <c r="I34" s="85">
        <v>2</v>
      </c>
      <c r="J34" s="95">
        <f t="shared" si="4"/>
        <v>12</v>
      </c>
    </row>
    <row r="35" spans="1:10" ht="12.75" customHeight="1">
      <c r="A35" s="192"/>
      <c r="B35" s="157" t="s">
        <v>83</v>
      </c>
      <c r="C35" s="69"/>
      <c r="D35" s="69"/>
      <c r="E35" s="89">
        <v>4369</v>
      </c>
      <c r="F35" s="89">
        <v>5011</v>
      </c>
      <c r="G35" s="86" t="s">
        <v>84</v>
      </c>
      <c r="H35" s="82">
        <v>3701.16</v>
      </c>
      <c r="I35" s="21">
        <v>-2</v>
      </c>
      <c r="J35" s="95">
        <f t="shared" si="4"/>
        <v>3699.16</v>
      </c>
    </row>
    <row r="36" spans="1:10" ht="12.75" customHeight="1">
      <c r="A36" s="91" t="s">
        <v>46</v>
      </c>
      <c r="B36" s="157" t="s">
        <v>85</v>
      </c>
      <c r="C36" s="69"/>
      <c r="D36" s="69"/>
      <c r="E36" s="89">
        <v>4329</v>
      </c>
      <c r="F36" s="89">
        <v>5167</v>
      </c>
      <c r="G36" s="86" t="s">
        <v>86</v>
      </c>
      <c r="H36" s="82">
        <v>90</v>
      </c>
      <c r="I36" s="21">
        <v>-10</v>
      </c>
      <c r="J36" s="95">
        <f t="shared" si="4"/>
        <v>80</v>
      </c>
    </row>
    <row r="37" spans="1:10" ht="12.75" customHeight="1">
      <c r="A37" s="192"/>
      <c r="B37" s="157" t="s">
        <v>87</v>
      </c>
      <c r="C37" s="69"/>
      <c r="D37" s="69"/>
      <c r="E37" s="89">
        <v>4329</v>
      </c>
      <c r="F37" s="89">
        <v>5194</v>
      </c>
      <c r="G37" s="86" t="s">
        <v>86</v>
      </c>
      <c r="H37" s="82">
        <v>10</v>
      </c>
      <c r="I37" s="21">
        <v>-5</v>
      </c>
      <c r="J37" s="95">
        <f t="shared" si="4"/>
        <v>5</v>
      </c>
    </row>
    <row r="38" spans="1:10" ht="12.75" customHeight="1">
      <c r="A38" s="193"/>
      <c r="B38" s="157" t="s">
        <v>88</v>
      </c>
      <c r="C38" s="69"/>
      <c r="D38" s="69"/>
      <c r="E38" s="89">
        <v>4329</v>
      </c>
      <c r="F38" s="89">
        <v>5424</v>
      </c>
      <c r="G38" s="86" t="s">
        <v>86</v>
      </c>
      <c r="H38" s="82">
        <v>8</v>
      </c>
      <c r="I38" s="21">
        <v>15</v>
      </c>
      <c r="J38" s="96">
        <f t="shared" si="4"/>
        <v>23</v>
      </c>
    </row>
    <row r="39" spans="1:10" ht="12.75" customHeight="1">
      <c r="A39" s="91">
        <v>10</v>
      </c>
      <c r="B39" s="157" t="s">
        <v>89</v>
      </c>
      <c r="C39" s="69"/>
      <c r="D39" s="69"/>
      <c r="E39" s="89">
        <v>4379</v>
      </c>
      <c r="F39" s="89">
        <v>5169</v>
      </c>
      <c r="G39" s="86" t="s">
        <v>90</v>
      </c>
      <c r="H39" s="82">
        <v>32</v>
      </c>
      <c r="I39" s="21">
        <v>-14</v>
      </c>
      <c r="J39" s="95">
        <f t="shared" si="4"/>
        <v>18</v>
      </c>
    </row>
    <row r="40" spans="1:10" ht="12.75" customHeight="1">
      <c r="A40" s="193"/>
      <c r="B40" s="157" t="s">
        <v>91</v>
      </c>
      <c r="C40" s="69"/>
      <c r="D40" s="69"/>
      <c r="E40" s="89">
        <v>4379</v>
      </c>
      <c r="F40" s="89">
        <v>5194</v>
      </c>
      <c r="G40" s="86" t="s">
        <v>90</v>
      </c>
      <c r="H40" s="82">
        <v>2</v>
      </c>
      <c r="I40" s="21">
        <v>14</v>
      </c>
      <c r="J40" s="95">
        <f t="shared" si="4"/>
        <v>16</v>
      </c>
    </row>
    <row r="41" spans="1:10" ht="12.75" customHeight="1">
      <c r="A41" s="158" t="s">
        <v>47</v>
      </c>
      <c r="B41" s="157" t="s">
        <v>92</v>
      </c>
      <c r="C41" s="69"/>
      <c r="D41" s="69"/>
      <c r="E41" s="89">
        <v>4339</v>
      </c>
      <c r="F41" s="89">
        <v>5167</v>
      </c>
      <c r="G41" s="86" t="s">
        <v>93</v>
      </c>
      <c r="H41" s="82">
        <v>5</v>
      </c>
      <c r="I41" s="21">
        <v>1</v>
      </c>
      <c r="J41" s="95">
        <f t="shared" si="4"/>
        <v>6</v>
      </c>
    </row>
    <row r="42" spans="1:10" ht="12.75" customHeight="1">
      <c r="A42" s="159"/>
      <c r="B42" s="157" t="s">
        <v>94</v>
      </c>
      <c r="C42" s="69"/>
      <c r="D42" s="69"/>
      <c r="E42" s="89">
        <v>4339</v>
      </c>
      <c r="F42" s="89">
        <v>5169</v>
      </c>
      <c r="G42" s="86" t="s">
        <v>93</v>
      </c>
      <c r="H42" s="82">
        <v>19</v>
      </c>
      <c r="I42" s="21">
        <v>-1</v>
      </c>
      <c r="J42" s="95">
        <f t="shared" si="4"/>
        <v>18</v>
      </c>
    </row>
    <row r="43" spans="1:10" ht="12.75" customHeight="1">
      <c r="A43" s="91" t="s">
        <v>48</v>
      </c>
      <c r="B43" s="115" t="s">
        <v>95</v>
      </c>
      <c r="C43" s="160"/>
      <c r="D43" s="160"/>
      <c r="E43" s="79">
        <v>3111</v>
      </c>
      <c r="F43" s="79">
        <v>5171</v>
      </c>
      <c r="G43" s="161" t="s">
        <v>96</v>
      </c>
      <c r="H43" s="81">
        <v>0</v>
      </c>
      <c r="I43" s="162">
        <v>42</v>
      </c>
      <c r="J43" s="93">
        <f t="shared" si="4"/>
        <v>42</v>
      </c>
    </row>
    <row r="44" spans="1:10" ht="12.75" customHeight="1">
      <c r="A44" s="106"/>
      <c r="B44" s="92" t="s">
        <v>97</v>
      </c>
      <c r="C44" s="69"/>
      <c r="D44" s="69"/>
      <c r="E44" s="89">
        <v>3113</v>
      </c>
      <c r="F44" s="89">
        <v>5171</v>
      </c>
      <c r="G44" s="86" t="s">
        <v>98</v>
      </c>
      <c r="H44" s="11">
        <v>0</v>
      </c>
      <c r="I44" s="105">
        <v>127</v>
      </c>
      <c r="J44" s="93">
        <f t="shared" si="4"/>
        <v>127</v>
      </c>
    </row>
    <row r="45" spans="1:10" ht="12.75" customHeight="1">
      <c r="A45" s="107"/>
      <c r="B45" s="92" t="s">
        <v>99</v>
      </c>
      <c r="C45" s="69"/>
      <c r="D45" s="69"/>
      <c r="E45" s="89">
        <v>3421</v>
      </c>
      <c r="F45" s="187">
        <v>5331</v>
      </c>
      <c r="G45" s="86" t="s">
        <v>100</v>
      </c>
      <c r="H45" s="11">
        <v>0</v>
      </c>
      <c r="I45" s="105">
        <v>20</v>
      </c>
      <c r="J45" s="93">
        <f t="shared" si="4"/>
        <v>20</v>
      </c>
    </row>
    <row r="46" spans="1:10" ht="12.75" customHeight="1">
      <c r="A46" s="166" t="s">
        <v>49</v>
      </c>
      <c r="B46" s="92" t="s">
        <v>146</v>
      </c>
      <c r="C46" s="69"/>
      <c r="D46" s="69"/>
      <c r="E46" s="89">
        <v>3412</v>
      </c>
      <c r="F46" s="89">
        <v>5137</v>
      </c>
      <c r="G46" s="188" t="s">
        <v>155</v>
      </c>
      <c r="H46" s="81">
        <v>0</v>
      </c>
      <c r="I46" s="108">
        <v>1000</v>
      </c>
      <c r="J46" s="93">
        <f t="shared" si="4"/>
        <v>1000</v>
      </c>
    </row>
    <row r="47" spans="1:10" ht="12.75" customHeight="1">
      <c r="A47" s="163"/>
      <c r="B47" s="92"/>
      <c r="C47" s="69"/>
      <c r="D47" s="69"/>
      <c r="E47" s="89"/>
      <c r="F47" s="99"/>
      <c r="G47" s="188"/>
      <c r="H47" s="81"/>
      <c r="I47" s="108"/>
      <c r="J47" s="93"/>
    </row>
    <row r="48" spans="1:10" ht="12.75" customHeight="1">
      <c r="A48" s="163"/>
      <c r="B48" s="92"/>
      <c r="C48" s="69"/>
      <c r="D48" s="61"/>
      <c r="E48" s="89"/>
      <c r="F48" s="99"/>
      <c r="G48" s="86"/>
      <c r="H48" s="11"/>
      <c r="I48" s="108"/>
      <c r="J48" s="93"/>
    </row>
    <row r="49" spans="1:10" ht="11.25" customHeight="1">
      <c r="A49" s="9"/>
      <c r="B49" s="10"/>
      <c r="C49" s="7"/>
      <c r="D49" s="7"/>
      <c r="E49" s="47"/>
      <c r="F49" s="88" t="s">
        <v>50</v>
      </c>
      <c r="G49" s="24"/>
      <c r="H49" s="11">
        <f>SUM(H15:H48)</f>
        <v>4516.16</v>
      </c>
      <c r="I49" s="25">
        <f aca="true" t="shared" si="5" ref="I49:J49">SUM(I15:I48)</f>
        <v>1189</v>
      </c>
      <c r="J49" s="11">
        <f t="shared" si="5"/>
        <v>5705.16</v>
      </c>
    </row>
    <row r="50" spans="1:11" ht="13" customHeight="1">
      <c r="A50" s="76" t="s">
        <v>30</v>
      </c>
      <c r="B50" s="10"/>
      <c r="C50" s="7"/>
      <c r="D50" s="7"/>
      <c r="E50" s="13"/>
      <c r="F50" s="10"/>
      <c r="G50" s="10"/>
      <c r="H50" s="12"/>
      <c r="I50" s="12"/>
      <c r="J50" s="73"/>
      <c r="K50" s="10"/>
    </row>
    <row r="51" spans="1:11" ht="13" customHeight="1">
      <c r="A51" s="109" t="s">
        <v>8</v>
      </c>
      <c r="B51" s="164" t="s">
        <v>149</v>
      </c>
      <c r="C51" s="165"/>
      <c r="D51" s="166"/>
      <c r="E51" s="166">
        <v>3412</v>
      </c>
      <c r="F51" s="166">
        <v>6122</v>
      </c>
      <c r="G51" s="166">
        <v>6202</v>
      </c>
      <c r="H51" s="95">
        <v>0</v>
      </c>
      <c r="I51" s="105">
        <v>3100</v>
      </c>
      <c r="J51" s="95">
        <f aca="true" t="shared" si="6" ref="J51:J56">H51+I51</f>
        <v>3100</v>
      </c>
      <c r="K51" s="10"/>
    </row>
    <row r="52" spans="1:11" ht="13" customHeight="1">
      <c r="A52" s="109" t="s">
        <v>11</v>
      </c>
      <c r="B52" s="167" t="s">
        <v>156</v>
      </c>
      <c r="C52" s="165"/>
      <c r="D52" s="166"/>
      <c r="E52" s="166">
        <v>2212</v>
      </c>
      <c r="F52" s="166">
        <v>6121</v>
      </c>
      <c r="G52" s="166">
        <v>7211</v>
      </c>
      <c r="H52" s="77">
        <v>4664</v>
      </c>
      <c r="I52" s="105">
        <v>-4100</v>
      </c>
      <c r="J52" s="93">
        <f t="shared" si="6"/>
        <v>564</v>
      </c>
      <c r="K52" s="10"/>
    </row>
    <row r="53" spans="1:11" ht="13" customHeight="1">
      <c r="A53" s="109" t="s">
        <v>28</v>
      </c>
      <c r="B53" s="167" t="s">
        <v>157</v>
      </c>
      <c r="C53" s="165"/>
      <c r="D53" s="166"/>
      <c r="E53" s="166">
        <v>2219</v>
      </c>
      <c r="F53" s="166">
        <v>6121</v>
      </c>
      <c r="G53" s="166">
        <v>6215</v>
      </c>
      <c r="H53" s="95">
        <v>436</v>
      </c>
      <c r="I53" s="105">
        <v>70</v>
      </c>
      <c r="J53" s="93">
        <f t="shared" si="6"/>
        <v>506</v>
      </c>
      <c r="K53" s="10"/>
    </row>
    <row r="54" spans="1:11" ht="13" customHeight="1">
      <c r="A54" s="114"/>
      <c r="B54" s="49" t="s">
        <v>159</v>
      </c>
      <c r="C54" s="68"/>
      <c r="D54" s="61"/>
      <c r="E54" s="61">
        <v>2221</v>
      </c>
      <c r="F54" s="61">
        <v>6121</v>
      </c>
      <c r="G54" s="61">
        <v>7209</v>
      </c>
      <c r="H54" s="20">
        <v>1500</v>
      </c>
      <c r="I54" s="21">
        <v>-70</v>
      </c>
      <c r="J54" s="93">
        <f t="shared" si="6"/>
        <v>1430</v>
      </c>
      <c r="K54" s="10"/>
    </row>
    <row r="55" spans="1:12" ht="13" customHeight="1">
      <c r="A55" s="109" t="s">
        <v>29</v>
      </c>
      <c r="B55" s="167" t="s">
        <v>101</v>
      </c>
      <c r="C55" s="165"/>
      <c r="D55" s="166"/>
      <c r="E55" s="166">
        <v>6171</v>
      </c>
      <c r="F55" s="166">
        <v>6121</v>
      </c>
      <c r="G55" s="166">
        <v>8244</v>
      </c>
      <c r="H55" s="95">
        <v>100</v>
      </c>
      <c r="I55" s="105">
        <v>13</v>
      </c>
      <c r="J55" s="93">
        <f t="shared" si="6"/>
        <v>113</v>
      </c>
      <c r="K55" s="168"/>
      <c r="L55" s="8"/>
    </row>
    <row r="56" spans="1:12" ht="13" customHeight="1">
      <c r="A56" s="107"/>
      <c r="B56" s="167" t="s">
        <v>159</v>
      </c>
      <c r="C56" s="165"/>
      <c r="D56" s="166"/>
      <c r="E56" s="166">
        <v>2221</v>
      </c>
      <c r="F56" s="166">
        <v>6121</v>
      </c>
      <c r="G56" s="166">
        <v>7209</v>
      </c>
      <c r="H56" s="95">
        <v>1500</v>
      </c>
      <c r="I56" s="105">
        <v>-13</v>
      </c>
      <c r="J56" s="93">
        <f t="shared" si="6"/>
        <v>1487</v>
      </c>
      <c r="K56" s="168"/>
      <c r="L56" s="8"/>
    </row>
    <row r="57" spans="1:10" ht="11.25" customHeight="1">
      <c r="A57" s="17"/>
      <c r="B57" s="14"/>
      <c r="C57" s="17"/>
      <c r="D57" s="17"/>
      <c r="E57" s="15"/>
      <c r="F57" s="80" t="s">
        <v>22</v>
      </c>
      <c r="G57" s="49"/>
      <c r="H57" s="16">
        <f>SUM(H51:H56)</f>
        <v>8200</v>
      </c>
      <c r="I57" s="22">
        <f aca="true" t="shared" si="7" ref="I57:J57">SUM(I51:I56)</f>
        <v>-1000</v>
      </c>
      <c r="J57" s="16">
        <f t="shared" si="7"/>
        <v>7200</v>
      </c>
    </row>
    <row r="58" spans="1:10" ht="11.25" customHeight="1">
      <c r="A58" s="17"/>
      <c r="B58" s="14"/>
      <c r="C58" s="17"/>
      <c r="D58" s="17"/>
      <c r="E58" s="15"/>
      <c r="F58" s="15"/>
      <c r="G58" s="72"/>
      <c r="H58" s="32"/>
      <c r="I58" s="22"/>
      <c r="J58" s="16"/>
    </row>
    <row r="59" spans="2:10" ht="11.25" customHeight="1">
      <c r="B59" s="23" t="s">
        <v>67</v>
      </c>
      <c r="C59" s="7"/>
      <c r="D59" s="7"/>
      <c r="E59" s="48" t="s">
        <v>9</v>
      </c>
      <c r="F59" s="53"/>
      <c r="G59" s="46"/>
      <c r="H59" s="21"/>
      <c r="I59" s="21">
        <f>I10</f>
        <v>40</v>
      </c>
      <c r="J59" s="21"/>
    </row>
    <row r="60" spans="2:9" ht="11.25" customHeight="1">
      <c r="B60" s="10"/>
      <c r="C60" s="7"/>
      <c r="D60" s="7"/>
      <c r="E60" s="40" t="s">
        <v>16</v>
      </c>
      <c r="F60" s="52"/>
      <c r="G60" s="49"/>
      <c r="H60" s="21"/>
      <c r="I60" s="21">
        <f>I49+I11</f>
        <v>1229</v>
      </c>
    </row>
    <row r="61" spans="2:10" ht="11.25" customHeight="1">
      <c r="B61" s="10"/>
      <c r="C61" s="7"/>
      <c r="D61" s="7"/>
      <c r="E61" s="9" t="s">
        <v>14</v>
      </c>
      <c r="F61" s="10"/>
      <c r="G61" s="47"/>
      <c r="H61" s="42"/>
      <c r="I61" s="21">
        <f>I57</f>
        <v>-1000</v>
      </c>
      <c r="J61" s="20"/>
    </row>
    <row r="62" spans="2:10" ht="11.25" customHeight="1">
      <c r="B62" s="10"/>
      <c r="C62" s="7"/>
      <c r="D62" s="7"/>
      <c r="E62" s="40" t="s">
        <v>23</v>
      </c>
      <c r="F62" s="52"/>
      <c r="G62" s="49"/>
      <c r="H62" s="42"/>
      <c r="I62" s="21">
        <f>I60+I61</f>
        <v>229</v>
      </c>
      <c r="J62" s="20"/>
    </row>
    <row r="63" spans="2:10" ht="11.25" customHeight="1">
      <c r="B63" s="10"/>
      <c r="C63" s="7"/>
      <c r="D63" s="7"/>
      <c r="E63" s="50" t="s">
        <v>15</v>
      </c>
      <c r="F63" s="10"/>
      <c r="G63" s="47"/>
      <c r="H63" s="43"/>
      <c r="I63" s="21">
        <f>I59-I62</f>
        <v>-189</v>
      </c>
      <c r="J63" s="20"/>
    </row>
    <row r="64" spans="2:10" ht="11.25" customHeight="1">
      <c r="B64" s="10"/>
      <c r="C64" s="7"/>
      <c r="D64" s="7"/>
      <c r="E64" s="41" t="s">
        <v>31</v>
      </c>
      <c r="F64" s="52"/>
      <c r="G64" s="49"/>
      <c r="H64" s="43"/>
      <c r="I64" s="21">
        <v>0</v>
      </c>
      <c r="J64" s="20"/>
    </row>
    <row r="65" spans="5:10" ht="11.25" customHeight="1">
      <c r="E65" s="83" t="s">
        <v>40</v>
      </c>
      <c r="G65" s="10"/>
      <c r="H65" s="39">
        <v>43236</v>
      </c>
      <c r="J65" s="39">
        <v>43251</v>
      </c>
    </row>
    <row r="66" spans="2:10" ht="11.25" customHeight="1">
      <c r="B66" s="23" t="s">
        <v>102</v>
      </c>
      <c r="C66" s="7"/>
      <c r="D66" s="7"/>
      <c r="E66" s="51" t="s">
        <v>13</v>
      </c>
      <c r="F66" s="53"/>
      <c r="G66" s="46"/>
      <c r="H66" s="44">
        <v>535270.89</v>
      </c>
      <c r="I66" s="21">
        <f>I59</f>
        <v>40</v>
      </c>
      <c r="J66" s="21">
        <f>H66+I66</f>
        <v>535310.89</v>
      </c>
    </row>
    <row r="67" spans="2:10" ht="11.25" customHeight="1">
      <c r="B67" s="10"/>
      <c r="C67" s="7"/>
      <c r="D67" s="7"/>
      <c r="E67" s="40" t="s">
        <v>16</v>
      </c>
      <c r="F67" s="52"/>
      <c r="G67" s="49"/>
      <c r="H67" s="45">
        <v>329760.53</v>
      </c>
      <c r="I67" s="21">
        <f>I60</f>
        <v>1229</v>
      </c>
      <c r="J67" s="20">
        <f>H67+I67</f>
        <v>330989.53</v>
      </c>
    </row>
    <row r="68" spans="2:10" ht="11.25" customHeight="1">
      <c r="B68" s="10"/>
      <c r="C68" s="7"/>
      <c r="D68" s="7"/>
      <c r="E68" s="9" t="s">
        <v>14</v>
      </c>
      <c r="F68" s="10"/>
      <c r="G68" s="47"/>
      <c r="H68" s="45">
        <v>243987.1</v>
      </c>
      <c r="I68" s="21">
        <f>I57</f>
        <v>-1000</v>
      </c>
      <c r="J68" s="20">
        <f>H68+I68</f>
        <v>242987.1</v>
      </c>
    </row>
    <row r="69" spans="2:10" ht="11.25" customHeight="1">
      <c r="B69" s="3" t="s">
        <v>160</v>
      </c>
      <c r="E69" s="41" t="s">
        <v>24</v>
      </c>
      <c r="F69" s="52"/>
      <c r="G69" s="49"/>
      <c r="H69" s="21">
        <f aca="true" t="shared" si="8" ref="H69:J69">SUM(H67:H68)</f>
        <v>573747.63</v>
      </c>
      <c r="I69" s="21">
        <f t="shared" si="8"/>
        <v>229</v>
      </c>
      <c r="J69" s="21">
        <f t="shared" si="8"/>
        <v>573976.63</v>
      </c>
    </row>
    <row r="70" spans="5:10" ht="11.25" customHeight="1">
      <c r="E70" s="9" t="s">
        <v>17</v>
      </c>
      <c r="F70" s="10"/>
      <c r="G70" s="47"/>
      <c r="H70" s="20">
        <f aca="true" t="shared" si="9" ref="H70:J70">H66-H69</f>
        <v>-38476.73999999999</v>
      </c>
      <c r="I70" s="21">
        <f t="shared" si="9"/>
        <v>-189</v>
      </c>
      <c r="J70" s="20">
        <f t="shared" si="9"/>
        <v>-38665.73999999999</v>
      </c>
    </row>
    <row r="71" spans="5:10" ht="11.25" customHeight="1">
      <c r="E71" s="41" t="s">
        <v>25</v>
      </c>
      <c r="F71" s="52"/>
      <c r="G71" s="49"/>
      <c r="H71" s="54">
        <v>38476.74</v>
      </c>
      <c r="I71" s="21">
        <f>I64</f>
        <v>0</v>
      </c>
      <c r="J71" s="21">
        <f>H71+I71</f>
        <v>38476.74</v>
      </c>
    </row>
    <row r="72" ht="11.25" customHeight="1">
      <c r="H72" s="77" t="s">
        <v>71</v>
      </c>
    </row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  <row r="79" ht="11.25" customHeight="1"/>
    <row r="80" ht="11.25" customHeight="1"/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92" ht="11.25" customHeight="1"/>
    <row r="93" ht="11.25" customHeight="1"/>
    <row r="94" ht="11.25" customHeight="1"/>
    <row r="95" ht="11.25" customHeight="1"/>
    <row r="96" ht="11.25" customHeight="1"/>
    <row r="97" ht="11.25" customHeight="1"/>
    <row r="98" ht="11.25" customHeight="1"/>
    <row r="99" ht="11.25" customHeight="1"/>
    <row r="100" ht="11.25" customHeight="1"/>
    <row r="101" ht="11.25" customHeight="1"/>
    <row r="102" ht="11.25" customHeight="1"/>
    <row r="103" ht="11.25" customHeight="1"/>
    <row r="104" ht="11.25" customHeight="1"/>
    <row r="105" ht="11.25" customHeight="1"/>
    <row r="106" ht="11.25" customHeight="1"/>
    <row r="107" ht="11.25" customHeight="1"/>
    <row r="108" ht="11.25" customHeight="1"/>
    <row r="109" ht="11.25" customHeight="1"/>
    <row r="110" ht="11.25" customHeight="1"/>
    <row r="111" ht="11.25" customHeight="1"/>
    <row r="112" ht="11.25" customHeight="1"/>
    <row r="113" ht="11.25" customHeight="1"/>
    <row r="114" ht="11.25" customHeight="1"/>
    <row r="115" ht="11.25" customHeight="1"/>
    <row r="116" ht="11.25" customHeight="1"/>
    <row r="117" ht="11.25" customHeight="1"/>
    <row r="118" ht="11.25" customHeight="1"/>
    <row r="119" ht="11.25" customHeight="1"/>
    <row r="120" ht="11.25" customHeight="1"/>
    <row r="121" ht="11.25" customHeight="1"/>
    <row r="122" ht="11.25" customHeight="1"/>
    <row r="123" ht="11.25" customHeight="1"/>
    <row r="124" ht="11.25" customHeight="1"/>
    <row r="125" ht="11.25" customHeight="1"/>
    <row r="126" ht="11.25" customHeight="1"/>
    <row r="127" ht="11.25" customHeight="1"/>
    <row r="128" ht="11.25" customHeight="1"/>
    <row r="129" ht="11.25" customHeight="1"/>
    <row r="130" ht="11.25" customHeight="1"/>
    <row r="131" ht="11.25" customHeight="1"/>
    <row r="132" ht="11.25" customHeight="1"/>
    <row r="133" ht="11.25" customHeight="1"/>
    <row r="134" ht="11.25" customHeight="1"/>
    <row r="135" ht="11.25" customHeight="1"/>
    <row r="136" ht="11.25" customHeight="1"/>
    <row r="137" ht="11.25" customHeight="1"/>
    <row r="138" ht="11.25" customHeight="1"/>
    <row r="139" ht="11.25" customHeight="1"/>
  </sheetData>
  <mergeCells count="4">
    <mergeCell ref="B2:B3"/>
    <mergeCell ref="E2:E3"/>
    <mergeCell ref="F2:F3"/>
    <mergeCell ref="G2:G3"/>
  </mergeCells>
  <conditionalFormatting sqref="B1:B2">
    <cfRule type="expression" priority="16" dxfId="2" stopIfTrue="1">
      <formula>$L1="Z"</formula>
    </cfRule>
    <cfRule type="expression" priority="17" dxfId="1" stopIfTrue="1">
      <formula>$L1="T"</formula>
    </cfRule>
    <cfRule type="expression" priority="18" dxfId="0" stopIfTrue="1">
      <formula>$L1="Y"</formula>
    </cfRule>
  </conditionalFormatting>
  <conditionalFormatting sqref="B2">
    <cfRule type="expression" priority="13" dxfId="2" stopIfTrue="1">
      <formula>$L2="Z"</formula>
    </cfRule>
    <cfRule type="expression" priority="14" dxfId="1" stopIfTrue="1">
      <formula>$L2="T"</formula>
    </cfRule>
    <cfRule type="expression" priority="15" dxfId="0" stopIfTrue="1">
      <formula>$L2="Y"</formula>
    </cfRule>
  </conditionalFormatting>
  <conditionalFormatting sqref="C10:D12">
    <cfRule type="expression" priority="10" dxfId="2" stopIfTrue="1">
      <formula>#REF!="Z"</formula>
    </cfRule>
    <cfRule type="expression" priority="11" dxfId="1" stopIfTrue="1">
      <formula>#REF!="T"</formula>
    </cfRule>
    <cfRule type="expression" priority="12" dxfId="0" stopIfTrue="1">
      <formula>#REF!="Y"</formula>
    </cfRule>
  </conditionalFormatting>
  <conditionalFormatting sqref="H66">
    <cfRule type="expression" priority="7" dxfId="2" stopIfTrue="1">
      <formula>$J66="Z"</formula>
    </cfRule>
    <cfRule type="expression" priority="8" dxfId="1" stopIfTrue="1">
      <formula>$J66="T"</formula>
    </cfRule>
    <cfRule type="expression" priority="9" dxfId="0" stopIfTrue="1">
      <formula>$J66="Y"</formula>
    </cfRule>
  </conditionalFormatting>
  <conditionalFormatting sqref="H67">
    <cfRule type="expression" priority="4" dxfId="2" stopIfTrue="1">
      <formula>$J67="Z"</formula>
    </cfRule>
    <cfRule type="expression" priority="5" dxfId="1" stopIfTrue="1">
      <formula>$J67="T"</formula>
    </cfRule>
    <cfRule type="expression" priority="6" dxfId="0" stopIfTrue="1">
      <formula>$J67="Y"</formula>
    </cfRule>
  </conditionalFormatting>
  <conditionalFormatting sqref="H68">
    <cfRule type="expression" priority="1" dxfId="2" stopIfTrue="1">
      <formula>$J68="Z"</formula>
    </cfRule>
    <cfRule type="expression" priority="2" dxfId="1" stopIfTrue="1">
      <formula>$J68="T"</formula>
    </cfRule>
    <cfRule type="expression" priority="3" dxfId="0" stopIfTrue="1">
      <formula>$J68="Y"</formula>
    </cfRule>
  </conditionalFormatting>
  <printOptions/>
  <pageMargins left="0.7086614173228347" right="0.3937007874015748" top="0.69" bottom="0.66" header="0.31496062992125984" footer="0.67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2"/>
  <sheetViews>
    <sheetView workbookViewId="0" topLeftCell="A14">
      <selection activeCell="A54" sqref="A54:J54"/>
    </sheetView>
  </sheetViews>
  <sheetFormatPr defaultColWidth="9.125" defaultRowHeight="12.75"/>
  <cols>
    <col min="1" max="1" width="4.50390625" style="3" customWidth="1"/>
    <col min="2" max="2" width="69.00390625" style="3" customWidth="1"/>
    <col min="3" max="3" width="5.50390625" style="19" customWidth="1"/>
    <col min="4" max="4" width="10.125" style="19" customWidth="1"/>
    <col min="5" max="5" width="7.75390625" style="3" customWidth="1"/>
    <col min="6" max="6" width="10.125" style="3" customWidth="1"/>
    <col min="7" max="7" width="11.00390625" style="3" customWidth="1"/>
    <col min="8" max="8" width="11.50390625" style="3" customWidth="1"/>
    <col min="9" max="9" width="10.50390625" style="3" customWidth="1"/>
    <col min="10" max="13" width="11.75390625" style="3" customWidth="1"/>
    <col min="14" max="16384" width="9.125" style="3" customWidth="1"/>
  </cols>
  <sheetData>
    <row r="1" spans="1:10" ht="14">
      <c r="A1" s="26" t="s">
        <v>103</v>
      </c>
      <c r="B1" s="2"/>
      <c r="C1" s="18"/>
      <c r="D1" s="18"/>
      <c r="I1" s="2" t="s">
        <v>33</v>
      </c>
      <c r="J1" s="26"/>
    </row>
    <row r="2" spans="1:10" s="2" customFormat="1" ht="13">
      <c r="A2" s="4" t="s">
        <v>0</v>
      </c>
      <c r="B2" s="199" t="s">
        <v>10</v>
      </c>
      <c r="C2" s="4"/>
      <c r="D2" s="4" t="s">
        <v>18</v>
      </c>
      <c r="E2" s="199" t="s">
        <v>1</v>
      </c>
      <c r="F2" s="199" t="s">
        <v>2</v>
      </c>
      <c r="G2" s="199" t="s">
        <v>3</v>
      </c>
      <c r="H2" s="4" t="s">
        <v>4</v>
      </c>
      <c r="I2" s="4" t="s">
        <v>12</v>
      </c>
      <c r="J2" s="4" t="s">
        <v>5</v>
      </c>
    </row>
    <row r="3" spans="1:10" s="2" customFormat="1" ht="13">
      <c r="A3" s="5" t="s">
        <v>6</v>
      </c>
      <c r="B3" s="200"/>
      <c r="C3" s="5"/>
      <c r="D3" s="5" t="s">
        <v>19</v>
      </c>
      <c r="E3" s="200"/>
      <c r="F3" s="200"/>
      <c r="G3" s="200"/>
      <c r="H3" s="5" t="s">
        <v>7</v>
      </c>
      <c r="I3" s="5" t="s">
        <v>66</v>
      </c>
      <c r="J3" s="5" t="s">
        <v>7</v>
      </c>
    </row>
    <row r="4" spans="1:10" ht="13">
      <c r="A4" s="63" t="s">
        <v>104</v>
      </c>
      <c r="B4" s="52"/>
      <c r="C4" s="64"/>
      <c r="D4" s="64"/>
      <c r="E4" s="64"/>
      <c r="F4" s="64"/>
      <c r="G4" s="64"/>
      <c r="H4" s="64"/>
      <c r="I4" s="65"/>
      <c r="J4" s="120">
        <f aca="true" t="shared" si="0" ref="J4:J6">H4+I4</f>
        <v>0</v>
      </c>
    </row>
    <row r="5" spans="1:10" ht="13">
      <c r="A5" s="75" t="s">
        <v>8</v>
      </c>
      <c r="B5" s="171" t="s">
        <v>107</v>
      </c>
      <c r="C5" s="74"/>
      <c r="D5" s="110" t="s">
        <v>62</v>
      </c>
      <c r="E5" s="74"/>
      <c r="F5" s="74">
        <v>4122</v>
      </c>
      <c r="G5" s="110" t="s">
        <v>61</v>
      </c>
      <c r="H5" s="111">
        <v>0</v>
      </c>
      <c r="I5" s="112">
        <v>55</v>
      </c>
      <c r="J5" s="120">
        <f t="shared" si="0"/>
        <v>55</v>
      </c>
    </row>
    <row r="6" spans="1:10" ht="13">
      <c r="A6" s="113"/>
      <c r="B6" s="171" t="s">
        <v>108</v>
      </c>
      <c r="C6" s="74"/>
      <c r="D6" s="110" t="s">
        <v>62</v>
      </c>
      <c r="E6" s="74">
        <v>2223</v>
      </c>
      <c r="F6" s="74">
        <v>5336</v>
      </c>
      <c r="G6" s="110" t="s">
        <v>61</v>
      </c>
      <c r="H6" s="111">
        <v>0</v>
      </c>
      <c r="I6" s="112">
        <v>55</v>
      </c>
      <c r="J6" s="120">
        <f t="shared" si="0"/>
        <v>55</v>
      </c>
    </row>
    <row r="7" spans="1:10" ht="13">
      <c r="A7" s="117" t="s">
        <v>11</v>
      </c>
      <c r="B7" s="121" t="s">
        <v>105</v>
      </c>
      <c r="C7" s="122" t="s">
        <v>41</v>
      </c>
      <c r="D7" s="118"/>
      <c r="E7" s="119">
        <v>1036</v>
      </c>
      <c r="F7" s="119">
        <v>5192</v>
      </c>
      <c r="G7" s="123"/>
      <c r="H7" s="124">
        <v>-25.6</v>
      </c>
      <c r="I7" s="125">
        <v>-25.59</v>
      </c>
      <c r="J7" s="120">
        <f>H7+I7</f>
        <v>-51.19</v>
      </c>
    </row>
    <row r="8" spans="1:10" ht="13">
      <c r="A8" s="126"/>
      <c r="B8" s="121" t="s">
        <v>106</v>
      </c>
      <c r="C8" s="122" t="s">
        <v>41</v>
      </c>
      <c r="D8" s="118"/>
      <c r="E8" s="119">
        <v>1036</v>
      </c>
      <c r="F8" s="119">
        <v>5192</v>
      </c>
      <c r="G8" s="123"/>
      <c r="H8" s="124">
        <v>25.6</v>
      </c>
      <c r="I8" s="125">
        <v>25.59</v>
      </c>
      <c r="J8" s="120">
        <f aca="true" t="shared" si="1" ref="J8:J13">H8+I8</f>
        <v>51.19</v>
      </c>
    </row>
    <row r="9" spans="1:10" ht="13">
      <c r="A9" s="117" t="s">
        <v>28</v>
      </c>
      <c r="B9" s="170" t="s">
        <v>109</v>
      </c>
      <c r="C9" s="122" t="s">
        <v>41</v>
      </c>
      <c r="D9" s="118" t="s">
        <v>110</v>
      </c>
      <c r="E9" s="119"/>
      <c r="F9" s="119">
        <v>4116</v>
      </c>
      <c r="G9" s="169" t="s">
        <v>111</v>
      </c>
      <c r="H9" s="124">
        <v>0</v>
      </c>
      <c r="I9" s="125">
        <v>406.88</v>
      </c>
      <c r="J9" s="120">
        <f t="shared" si="1"/>
        <v>406.88</v>
      </c>
    </row>
    <row r="10" spans="1:10" ht="13">
      <c r="A10" s="127"/>
      <c r="B10" s="170" t="s">
        <v>113</v>
      </c>
      <c r="C10" s="122" t="s">
        <v>41</v>
      </c>
      <c r="D10" s="118" t="s">
        <v>112</v>
      </c>
      <c r="E10" s="119"/>
      <c r="F10" s="119">
        <v>4116</v>
      </c>
      <c r="G10" s="169" t="s">
        <v>111</v>
      </c>
      <c r="H10" s="124">
        <v>0</v>
      </c>
      <c r="I10" s="125">
        <v>71.8</v>
      </c>
      <c r="J10" s="120">
        <f t="shared" si="1"/>
        <v>71.8</v>
      </c>
    </row>
    <row r="11" spans="1:10" ht="13">
      <c r="A11" s="127"/>
      <c r="B11" s="170" t="s">
        <v>114</v>
      </c>
      <c r="C11" s="122" t="s">
        <v>41</v>
      </c>
      <c r="D11" s="118" t="s">
        <v>110</v>
      </c>
      <c r="E11" s="119">
        <v>3113</v>
      </c>
      <c r="F11" s="119">
        <v>5336</v>
      </c>
      <c r="G11" s="169" t="s">
        <v>111</v>
      </c>
      <c r="H11" s="124">
        <v>0</v>
      </c>
      <c r="I11" s="125">
        <v>406.88</v>
      </c>
      <c r="J11" s="120">
        <f t="shared" si="1"/>
        <v>406.88</v>
      </c>
    </row>
    <row r="12" spans="1:10" ht="13">
      <c r="A12" s="126"/>
      <c r="B12" s="170" t="s">
        <v>115</v>
      </c>
      <c r="C12" s="122" t="s">
        <v>41</v>
      </c>
      <c r="D12" s="118" t="s">
        <v>112</v>
      </c>
      <c r="E12" s="119">
        <v>3113</v>
      </c>
      <c r="F12" s="119">
        <v>5336</v>
      </c>
      <c r="G12" s="169" t="s">
        <v>111</v>
      </c>
      <c r="H12" s="124">
        <v>0</v>
      </c>
      <c r="I12" s="125">
        <v>71.8</v>
      </c>
      <c r="J12" s="120">
        <f t="shared" si="1"/>
        <v>71.8</v>
      </c>
    </row>
    <row r="13" spans="1:10" ht="13">
      <c r="A13" s="71" t="s">
        <v>29</v>
      </c>
      <c r="B13" s="69" t="s">
        <v>187</v>
      </c>
      <c r="C13" s="61"/>
      <c r="D13" s="61"/>
      <c r="E13" s="61">
        <v>6171</v>
      </c>
      <c r="F13" s="61">
        <v>2212</v>
      </c>
      <c r="G13" s="61"/>
      <c r="H13" s="194">
        <v>847.3</v>
      </c>
      <c r="I13" s="195">
        <v>189</v>
      </c>
      <c r="J13" s="194">
        <f t="shared" si="1"/>
        <v>1036.3</v>
      </c>
    </row>
    <row r="14" spans="1:10" s="8" customFormat="1" ht="13">
      <c r="A14" s="27"/>
      <c r="C14" s="29"/>
      <c r="D14" s="29"/>
      <c r="E14" s="14"/>
      <c r="F14" s="30" t="s">
        <v>9</v>
      </c>
      <c r="G14" s="31"/>
      <c r="H14" s="32">
        <f>H5+H9+H10+H13</f>
        <v>847.3</v>
      </c>
      <c r="I14" s="38">
        <f aca="true" t="shared" si="2" ref="I14:J14">I5+I9+I10+I13</f>
        <v>722.68</v>
      </c>
      <c r="J14" s="32">
        <f t="shared" si="2"/>
        <v>1569.98</v>
      </c>
    </row>
    <row r="15" spans="1:10" s="8" customFormat="1" ht="13">
      <c r="A15" s="27"/>
      <c r="B15" s="33" t="s">
        <v>37</v>
      </c>
      <c r="C15" s="29"/>
      <c r="D15" s="29"/>
      <c r="E15" s="14"/>
      <c r="F15" s="30" t="s">
        <v>16</v>
      </c>
      <c r="G15" s="31"/>
      <c r="H15" s="32">
        <f>H6+SUM(H7:H8)+SUM(H11:H12)</f>
        <v>0</v>
      </c>
      <c r="I15" s="38">
        <f aca="true" t="shared" si="3" ref="I15:J15">I6+SUM(I7:I8)+SUM(I11:I12)</f>
        <v>533.6800000000001</v>
      </c>
      <c r="J15" s="32">
        <f t="shared" si="3"/>
        <v>533.6800000000001</v>
      </c>
    </row>
    <row r="16" spans="1:10" s="8" customFormat="1" ht="13">
      <c r="A16" s="27"/>
      <c r="B16" s="33"/>
      <c r="C16" s="29"/>
      <c r="D16" s="29"/>
      <c r="E16" s="14"/>
      <c r="F16" s="30" t="s">
        <v>53</v>
      </c>
      <c r="G16" s="31"/>
      <c r="H16" s="32">
        <v>0</v>
      </c>
      <c r="I16" s="38">
        <v>0</v>
      </c>
      <c r="J16" s="32">
        <f>H16+I16</f>
        <v>0</v>
      </c>
    </row>
    <row r="17" spans="1:10" ht="13">
      <c r="A17" s="9"/>
      <c r="B17" s="14"/>
      <c r="C17" s="17"/>
      <c r="D17" s="17"/>
      <c r="E17" s="14"/>
      <c r="F17" s="34" t="s">
        <v>17</v>
      </c>
      <c r="G17" s="35"/>
      <c r="H17" s="37">
        <f>H14-H15-H16</f>
        <v>847.3</v>
      </c>
      <c r="I17" s="36">
        <f aca="true" t="shared" si="4" ref="I17:J17">I14-I15-I16</f>
        <v>188.9999999999999</v>
      </c>
      <c r="J17" s="37">
        <f t="shared" si="4"/>
        <v>1036.3</v>
      </c>
    </row>
    <row r="18" spans="1:10" ht="13">
      <c r="A18" s="6" t="s">
        <v>55</v>
      </c>
      <c r="B18" s="10"/>
      <c r="C18" s="7"/>
      <c r="D18" s="7"/>
      <c r="E18" s="13"/>
      <c r="F18" s="10"/>
      <c r="G18" s="10"/>
      <c r="H18" s="12"/>
      <c r="I18" s="12"/>
      <c r="J18" s="66"/>
    </row>
    <row r="19" spans="1:10" ht="13">
      <c r="A19" s="70" t="s">
        <v>51</v>
      </c>
      <c r="B19" s="49" t="s">
        <v>118</v>
      </c>
      <c r="C19" s="68"/>
      <c r="D19" s="61"/>
      <c r="E19" s="61">
        <v>3543</v>
      </c>
      <c r="F19" s="61">
        <v>5222</v>
      </c>
      <c r="G19" s="84" t="s">
        <v>121</v>
      </c>
      <c r="H19" s="20">
        <v>0</v>
      </c>
      <c r="I19" s="21">
        <v>7</v>
      </c>
      <c r="J19" s="20">
        <f aca="true" t="shared" si="5" ref="J19:J50">H19+I19</f>
        <v>7</v>
      </c>
    </row>
    <row r="20" spans="1:10" ht="13">
      <c r="A20" s="71"/>
      <c r="B20" s="49" t="s">
        <v>119</v>
      </c>
      <c r="C20" s="68"/>
      <c r="D20" s="61"/>
      <c r="E20" s="61">
        <v>4343</v>
      </c>
      <c r="F20" s="61">
        <v>5222</v>
      </c>
      <c r="G20" s="84" t="s">
        <v>120</v>
      </c>
      <c r="H20" s="20">
        <v>123</v>
      </c>
      <c r="I20" s="21">
        <v>-7</v>
      </c>
      <c r="J20" s="20">
        <f t="shared" si="5"/>
        <v>116</v>
      </c>
    </row>
    <row r="21" spans="1:10" ht="13">
      <c r="A21" s="70" t="s">
        <v>52</v>
      </c>
      <c r="B21" s="49" t="s">
        <v>123</v>
      </c>
      <c r="C21" s="68"/>
      <c r="D21" s="61"/>
      <c r="E21" s="61">
        <v>4356</v>
      </c>
      <c r="F21" s="61">
        <v>5139</v>
      </c>
      <c r="G21" s="84" t="s">
        <v>122</v>
      </c>
      <c r="H21" s="20">
        <v>0</v>
      </c>
      <c r="I21" s="21">
        <v>5</v>
      </c>
      <c r="J21" s="20">
        <f t="shared" si="5"/>
        <v>5</v>
      </c>
    </row>
    <row r="22" spans="1:10" ht="13">
      <c r="A22" s="101"/>
      <c r="B22" s="49" t="s">
        <v>124</v>
      </c>
      <c r="C22" s="68"/>
      <c r="D22" s="61"/>
      <c r="E22" s="61">
        <v>4356</v>
      </c>
      <c r="F22" s="61">
        <v>5169</v>
      </c>
      <c r="G22" s="84" t="s">
        <v>122</v>
      </c>
      <c r="H22" s="20">
        <v>0</v>
      </c>
      <c r="I22" s="21">
        <v>35</v>
      </c>
      <c r="J22" s="20">
        <f t="shared" si="5"/>
        <v>35</v>
      </c>
    </row>
    <row r="23" spans="1:10" ht="13">
      <c r="A23" s="101"/>
      <c r="B23" s="49" t="s">
        <v>125</v>
      </c>
      <c r="C23" s="68"/>
      <c r="D23" s="61"/>
      <c r="E23" s="61">
        <v>3639</v>
      </c>
      <c r="F23" s="61">
        <v>5139</v>
      </c>
      <c r="G23" s="84" t="s">
        <v>122</v>
      </c>
      <c r="H23" s="20">
        <v>5</v>
      </c>
      <c r="I23" s="21">
        <v>-5</v>
      </c>
      <c r="J23" s="20">
        <f t="shared" si="5"/>
        <v>0</v>
      </c>
    </row>
    <row r="24" spans="1:10" ht="13">
      <c r="A24" s="71"/>
      <c r="B24" s="49" t="s">
        <v>126</v>
      </c>
      <c r="C24" s="68"/>
      <c r="D24" s="61"/>
      <c r="E24" s="61">
        <v>3639</v>
      </c>
      <c r="F24" s="61">
        <v>5169</v>
      </c>
      <c r="G24" s="84" t="s">
        <v>122</v>
      </c>
      <c r="H24" s="20">
        <v>38</v>
      </c>
      <c r="I24" s="21">
        <v>-35</v>
      </c>
      <c r="J24" s="20">
        <f t="shared" si="5"/>
        <v>3</v>
      </c>
    </row>
    <row r="25" spans="1:10" ht="13">
      <c r="A25" s="101" t="s">
        <v>56</v>
      </c>
      <c r="B25" s="49" t="s">
        <v>128</v>
      </c>
      <c r="C25" s="68"/>
      <c r="D25" s="61"/>
      <c r="E25" s="61">
        <v>3419</v>
      </c>
      <c r="F25" s="61">
        <v>5492</v>
      </c>
      <c r="G25" s="84" t="s">
        <v>127</v>
      </c>
      <c r="H25" s="20">
        <v>0</v>
      </c>
      <c r="I25" s="21">
        <v>15</v>
      </c>
      <c r="J25" s="20">
        <f t="shared" si="5"/>
        <v>15</v>
      </c>
    </row>
    <row r="26" spans="1:10" ht="13">
      <c r="A26" s="101"/>
      <c r="B26" s="49" t="s">
        <v>129</v>
      </c>
      <c r="C26" s="68"/>
      <c r="D26" s="61"/>
      <c r="E26" s="61">
        <v>3419</v>
      </c>
      <c r="F26" s="61">
        <v>5492</v>
      </c>
      <c r="G26" s="84" t="s">
        <v>127</v>
      </c>
      <c r="H26" s="20">
        <v>0</v>
      </c>
      <c r="I26" s="21">
        <v>15</v>
      </c>
      <c r="J26" s="20">
        <f t="shared" si="5"/>
        <v>15</v>
      </c>
    </row>
    <row r="27" spans="1:10" ht="13">
      <c r="A27" s="101"/>
      <c r="B27" s="49" t="s">
        <v>130</v>
      </c>
      <c r="C27" s="68"/>
      <c r="D27" s="61"/>
      <c r="E27" s="61">
        <v>3419</v>
      </c>
      <c r="F27" s="61">
        <v>5492</v>
      </c>
      <c r="G27" s="84" t="s">
        <v>127</v>
      </c>
      <c r="H27" s="20">
        <v>0</v>
      </c>
      <c r="I27" s="21">
        <v>15</v>
      </c>
      <c r="J27" s="20">
        <f t="shared" si="5"/>
        <v>15</v>
      </c>
    </row>
    <row r="28" spans="1:10" ht="13">
      <c r="A28" s="101"/>
      <c r="B28" s="49" t="s">
        <v>131</v>
      </c>
      <c r="C28" s="68"/>
      <c r="D28" s="61"/>
      <c r="E28" s="61">
        <v>3419</v>
      </c>
      <c r="F28" s="61">
        <v>5492</v>
      </c>
      <c r="G28" s="84" t="s">
        <v>127</v>
      </c>
      <c r="H28" s="20">
        <v>0</v>
      </c>
      <c r="I28" s="21">
        <v>15</v>
      </c>
      <c r="J28" s="20">
        <f t="shared" si="5"/>
        <v>15</v>
      </c>
    </row>
    <row r="29" spans="1:10" ht="13">
      <c r="A29" s="101"/>
      <c r="B29" s="49" t="s">
        <v>132</v>
      </c>
      <c r="C29" s="68"/>
      <c r="D29" s="61"/>
      <c r="E29" s="61">
        <v>3419</v>
      </c>
      <c r="F29" s="61">
        <v>5492</v>
      </c>
      <c r="G29" s="84" t="s">
        <v>127</v>
      </c>
      <c r="H29" s="20">
        <v>0</v>
      </c>
      <c r="I29" s="21">
        <v>12.5</v>
      </c>
      <c r="J29" s="20">
        <f t="shared" si="5"/>
        <v>12.5</v>
      </c>
    </row>
    <row r="30" spans="1:10" ht="13">
      <c r="A30" s="101"/>
      <c r="B30" s="49" t="s">
        <v>133</v>
      </c>
      <c r="C30" s="68"/>
      <c r="D30" s="61"/>
      <c r="E30" s="61">
        <v>3419</v>
      </c>
      <c r="F30" s="61">
        <v>5492</v>
      </c>
      <c r="G30" s="84" t="s">
        <v>127</v>
      </c>
      <c r="H30" s="20">
        <v>0</v>
      </c>
      <c r="I30" s="21">
        <v>12.5</v>
      </c>
      <c r="J30" s="20">
        <f t="shared" si="5"/>
        <v>12.5</v>
      </c>
    </row>
    <row r="31" spans="1:10" ht="13">
      <c r="A31" s="101"/>
      <c r="B31" s="49" t="s">
        <v>164</v>
      </c>
      <c r="C31" s="68"/>
      <c r="D31" s="61"/>
      <c r="E31" s="61">
        <v>3312</v>
      </c>
      <c r="F31" s="61">
        <v>5492</v>
      </c>
      <c r="G31" s="84" t="s">
        <v>127</v>
      </c>
      <c r="H31" s="20">
        <v>0</v>
      </c>
      <c r="I31" s="21">
        <v>15</v>
      </c>
      <c r="J31" s="20">
        <f t="shared" si="5"/>
        <v>15</v>
      </c>
    </row>
    <row r="32" spans="1:10" ht="13">
      <c r="A32" s="101"/>
      <c r="B32" s="49" t="s">
        <v>134</v>
      </c>
      <c r="C32" s="68"/>
      <c r="D32" s="61"/>
      <c r="E32" s="61">
        <v>3419</v>
      </c>
      <c r="F32" s="61">
        <v>5492</v>
      </c>
      <c r="G32" s="84" t="s">
        <v>127</v>
      </c>
      <c r="H32" s="20">
        <v>100</v>
      </c>
      <c r="I32" s="21">
        <v>-100</v>
      </c>
      <c r="J32" s="20">
        <f t="shared" si="5"/>
        <v>0</v>
      </c>
    </row>
    <row r="33" spans="1:10" ht="13">
      <c r="A33" s="61" t="s">
        <v>57</v>
      </c>
      <c r="B33" s="69" t="s">
        <v>151</v>
      </c>
      <c r="C33" s="68"/>
      <c r="D33" s="61"/>
      <c r="E33" s="61">
        <v>2212</v>
      </c>
      <c r="F33" s="61">
        <v>5171</v>
      </c>
      <c r="G33" s="84" t="s">
        <v>152</v>
      </c>
      <c r="H33" s="20">
        <v>929</v>
      </c>
      <c r="I33" s="21">
        <v>110</v>
      </c>
      <c r="J33" s="20">
        <f t="shared" si="5"/>
        <v>1039</v>
      </c>
    </row>
    <row r="34" spans="1:10" ht="13">
      <c r="A34" s="70" t="s">
        <v>65</v>
      </c>
      <c r="B34" s="69" t="s">
        <v>163</v>
      </c>
      <c r="C34" s="68"/>
      <c r="D34" s="61"/>
      <c r="E34" s="61">
        <v>2223</v>
      </c>
      <c r="F34" s="61">
        <v>5194</v>
      </c>
      <c r="G34" s="84" t="s">
        <v>63</v>
      </c>
      <c r="H34" s="20">
        <v>15</v>
      </c>
      <c r="I34" s="21">
        <v>10</v>
      </c>
      <c r="J34" s="20">
        <f t="shared" si="5"/>
        <v>25</v>
      </c>
    </row>
    <row r="35" spans="1:10" ht="13">
      <c r="A35" s="71"/>
      <c r="B35" s="69" t="s">
        <v>162</v>
      </c>
      <c r="C35" s="68"/>
      <c r="D35" s="61"/>
      <c r="E35" s="61">
        <v>2223</v>
      </c>
      <c r="F35" s="61">
        <v>5169</v>
      </c>
      <c r="G35" s="84" t="s">
        <v>63</v>
      </c>
      <c r="H35" s="20">
        <v>35</v>
      </c>
      <c r="I35" s="21">
        <v>-10</v>
      </c>
      <c r="J35" s="20">
        <f t="shared" si="5"/>
        <v>25</v>
      </c>
    </row>
    <row r="36" spans="1:10" ht="13">
      <c r="A36" s="70" t="s">
        <v>68</v>
      </c>
      <c r="B36" s="132" t="s">
        <v>60</v>
      </c>
      <c r="C36" s="133"/>
      <c r="D36" s="128"/>
      <c r="E36" s="130">
        <v>6409</v>
      </c>
      <c r="F36" s="130">
        <v>5179</v>
      </c>
      <c r="G36" s="134"/>
      <c r="H36" s="135">
        <v>0</v>
      </c>
      <c r="I36" s="136">
        <v>38</v>
      </c>
      <c r="J36" s="20">
        <f t="shared" si="5"/>
        <v>38</v>
      </c>
    </row>
    <row r="37" spans="1:10" ht="13">
      <c r="A37" s="71"/>
      <c r="B37" s="132" t="s">
        <v>60</v>
      </c>
      <c r="C37" s="128"/>
      <c r="D37" s="128"/>
      <c r="E37" s="131">
        <v>6409</v>
      </c>
      <c r="F37" s="137">
        <v>5329</v>
      </c>
      <c r="G37" s="129"/>
      <c r="H37" s="138">
        <v>38</v>
      </c>
      <c r="I37" s="136">
        <v>-38</v>
      </c>
      <c r="J37" s="20">
        <f t="shared" si="5"/>
        <v>0</v>
      </c>
    </row>
    <row r="38" spans="1:10" ht="13">
      <c r="A38" s="70" t="s">
        <v>69</v>
      </c>
      <c r="B38" s="69" t="s">
        <v>170</v>
      </c>
      <c r="C38" s="68"/>
      <c r="D38" s="61"/>
      <c r="E38" s="61">
        <v>4312</v>
      </c>
      <c r="F38" s="61">
        <v>5221</v>
      </c>
      <c r="G38" s="197" t="s">
        <v>169</v>
      </c>
      <c r="H38" s="20">
        <v>0</v>
      </c>
      <c r="I38" s="21">
        <v>24.1</v>
      </c>
      <c r="J38" s="20">
        <f t="shared" si="5"/>
        <v>24.1</v>
      </c>
    </row>
    <row r="39" spans="1:10" ht="13">
      <c r="A39" s="71"/>
      <c r="B39" s="69" t="s">
        <v>171</v>
      </c>
      <c r="C39" s="68"/>
      <c r="D39" s="61"/>
      <c r="E39" s="61">
        <v>4357</v>
      </c>
      <c r="F39" s="61">
        <v>5222</v>
      </c>
      <c r="G39" s="197" t="s">
        <v>43</v>
      </c>
      <c r="H39" s="20">
        <v>770.32</v>
      </c>
      <c r="I39" s="21">
        <v>-24.1</v>
      </c>
      <c r="J39" s="20">
        <f t="shared" si="5"/>
        <v>746.22</v>
      </c>
    </row>
    <row r="40" spans="1:10" ht="13">
      <c r="A40" s="70" t="s">
        <v>70</v>
      </c>
      <c r="B40" s="69" t="s">
        <v>172</v>
      </c>
      <c r="C40" s="68"/>
      <c r="D40" s="61"/>
      <c r="E40" s="61">
        <v>4357</v>
      </c>
      <c r="F40" s="61">
        <v>5339</v>
      </c>
      <c r="G40" s="197" t="s">
        <v>173</v>
      </c>
      <c r="H40" s="20">
        <v>0</v>
      </c>
      <c r="I40" s="21">
        <v>4</v>
      </c>
      <c r="J40" s="20">
        <f t="shared" si="5"/>
        <v>4</v>
      </c>
    </row>
    <row r="41" spans="1:10" ht="13">
      <c r="A41" s="71"/>
      <c r="B41" s="69" t="s">
        <v>174</v>
      </c>
      <c r="C41" s="68"/>
      <c r="D41" s="61"/>
      <c r="E41" s="61">
        <v>4357</v>
      </c>
      <c r="F41" s="61">
        <v>5222</v>
      </c>
      <c r="G41" s="197" t="s">
        <v>43</v>
      </c>
      <c r="H41" s="20">
        <v>770.32</v>
      </c>
      <c r="I41" s="21">
        <v>-4</v>
      </c>
      <c r="J41" s="20">
        <f t="shared" si="5"/>
        <v>766.32</v>
      </c>
    </row>
    <row r="42" spans="1:10" ht="13">
      <c r="A42" s="70" t="s">
        <v>166</v>
      </c>
      <c r="B42" s="69" t="s">
        <v>183</v>
      </c>
      <c r="C42" s="68"/>
      <c r="D42" s="61"/>
      <c r="E42" s="61">
        <v>4356</v>
      </c>
      <c r="F42" s="61">
        <v>5229</v>
      </c>
      <c r="G42" s="197" t="s">
        <v>175</v>
      </c>
      <c r="H42" s="20">
        <v>0</v>
      </c>
      <c r="I42" s="21">
        <v>9.3</v>
      </c>
      <c r="J42" s="20">
        <f t="shared" si="5"/>
        <v>9.3</v>
      </c>
    </row>
    <row r="43" spans="1:10" ht="13">
      <c r="A43" s="101"/>
      <c r="B43" s="69" t="s">
        <v>184</v>
      </c>
      <c r="C43" s="68"/>
      <c r="D43" s="61"/>
      <c r="E43" s="61">
        <v>4357</v>
      </c>
      <c r="F43" s="61">
        <v>5229</v>
      </c>
      <c r="G43" s="197" t="s">
        <v>175</v>
      </c>
      <c r="H43" s="20">
        <v>0</v>
      </c>
      <c r="I43" s="21">
        <v>25.6</v>
      </c>
      <c r="J43" s="20">
        <f t="shared" si="5"/>
        <v>25.6</v>
      </c>
    </row>
    <row r="44" spans="1:10" ht="13">
      <c r="A44" s="101"/>
      <c r="B44" s="69" t="s">
        <v>185</v>
      </c>
      <c r="C44" s="68"/>
      <c r="D44" s="61"/>
      <c r="E44" s="61">
        <v>4357</v>
      </c>
      <c r="F44" s="61">
        <v>5229</v>
      </c>
      <c r="G44" s="197" t="s">
        <v>175</v>
      </c>
      <c r="H44" s="20">
        <v>0</v>
      </c>
      <c r="I44" s="21">
        <v>11.3</v>
      </c>
      <c r="J44" s="20">
        <f t="shared" si="5"/>
        <v>11.3</v>
      </c>
    </row>
    <row r="45" spans="1:10" ht="13">
      <c r="A45" s="101"/>
      <c r="B45" s="69" t="s">
        <v>186</v>
      </c>
      <c r="C45" s="68"/>
      <c r="D45" s="61"/>
      <c r="E45" s="61">
        <v>3525</v>
      </c>
      <c r="F45" s="61">
        <v>5229</v>
      </c>
      <c r="G45" s="197" t="s">
        <v>175</v>
      </c>
      <c r="H45" s="20">
        <v>0</v>
      </c>
      <c r="I45" s="21">
        <v>3.2</v>
      </c>
      <c r="J45" s="20">
        <f t="shared" si="5"/>
        <v>3.2</v>
      </c>
    </row>
    <row r="46" spans="1:10" ht="13">
      <c r="A46" s="71"/>
      <c r="B46" s="69" t="s">
        <v>176</v>
      </c>
      <c r="C46" s="68"/>
      <c r="D46" s="61"/>
      <c r="E46" s="61">
        <v>4357</v>
      </c>
      <c r="F46" s="61">
        <v>5222</v>
      </c>
      <c r="G46" s="197" t="s">
        <v>43</v>
      </c>
      <c r="H46" s="20">
        <v>770.32</v>
      </c>
      <c r="I46" s="21">
        <f>SUM(I42:I45)*-1</f>
        <v>-49.400000000000006</v>
      </c>
      <c r="J46" s="20">
        <f t="shared" si="5"/>
        <v>720.9200000000001</v>
      </c>
    </row>
    <row r="47" spans="1:10" ht="13">
      <c r="A47" s="70" t="s">
        <v>167</v>
      </c>
      <c r="B47" s="69" t="s">
        <v>177</v>
      </c>
      <c r="C47" s="68"/>
      <c r="D47" s="61"/>
      <c r="E47" s="61">
        <v>4357</v>
      </c>
      <c r="F47" s="61">
        <v>5339</v>
      </c>
      <c r="G47" s="197" t="s">
        <v>178</v>
      </c>
      <c r="H47" s="20">
        <v>0</v>
      </c>
      <c r="I47" s="21">
        <v>8</v>
      </c>
      <c r="J47" s="20">
        <f t="shared" si="5"/>
        <v>8</v>
      </c>
    </row>
    <row r="48" spans="1:10" ht="13">
      <c r="A48" s="71"/>
      <c r="B48" s="69" t="s">
        <v>179</v>
      </c>
      <c r="C48" s="68"/>
      <c r="D48" s="61"/>
      <c r="E48" s="61">
        <v>4357</v>
      </c>
      <c r="F48" s="61">
        <v>5222</v>
      </c>
      <c r="G48" s="197" t="s">
        <v>43</v>
      </c>
      <c r="H48" s="20">
        <v>770.32</v>
      </c>
      <c r="I48" s="21">
        <v>-8</v>
      </c>
      <c r="J48" s="20">
        <f t="shared" si="5"/>
        <v>762.32</v>
      </c>
    </row>
    <row r="49" spans="1:10" ht="13">
      <c r="A49" s="70" t="s">
        <v>168</v>
      </c>
      <c r="B49" s="69" t="s">
        <v>181</v>
      </c>
      <c r="C49" s="68"/>
      <c r="D49" s="61"/>
      <c r="E49" s="61">
        <v>4357</v>
      </c>
      <c r="F49" s="61">
        <v>5339</v>
      </c>
      <c r="G49" s="197" t="s">
        <v>180</v>
      </c>
      <c r="H49" s="20">
        <v>0</v>
      </c>
      <c r="I49" s="21">
        <v>21.2</v>
      </c>
      <c r="J49" s="20">
        <f t="shared" si="5"/>
        <v>21.2</v>
      </c>
    </row>
    <row r="50" spans="1:10" ht="13">
      <c r="A50" s="71"/>
      <c r="B50" s="69" t="s">
        <v>182</v>
      </c>
      <c r="C50" s="68"/>
      <c r="D50" s="61"/>
      <c r="E50" s="61">
        <v>4357</v>
      </c>
      <c r="F50" s="61">
        <v>5222</v>
      </c>
      <c r="G50" s="197" t="s">
        <v>43</v>
      </c>
      <c r="H50" s="20">
        <v>770.32</v>
      </c>
      <c r="I50" s="21">
        <v>-21.2</v>
      </c>
      <c r="J50" s="20">
        <f t="shared" si="5"/>
        <v>749.12</v>
      </c>
    </row>
    <row r="51" spans="1:10" ht="13">
      <c r="A51" s="196"/>
      <c r="B51" s="69"/>
      <c r="C51" s="68"/>
      <c r="D51" s="61"/>
      <c r="E51" s="61"/>
      <c r="F51" s="61"/>
      <c r="G51" s="197"/>
      <c r="H51" s="20"/>
      <c r="I51" s="21"/>
      <c r="J51" s="20"/>
    </row>
    <row r="52" spans="1:10" ht="13">
      <c r="A52" s="9"/>
      <c r="B52" s="10"/>
      <c r="C52" s="7"/>
      <c r="D52" s="7"/>
      <c r="E52" s="10"/>
      <c r="F52" s="88" t="s">
        <v>21</v>
      </c>
      <c r="G52" s="88"/>
      <c r="H52" s="20">
        <f>SUM(H19:H35)</f>
        <v>1245</v>
      </c>
      <c r="I52" s="21">
        <f>SUM(I19:I35)</f>
        <v>110</v>
      </c>
      <c r="J52" s="20">
        <f>SUM(J19:J35)</f>
        <v>1355</v>
      </c>
    </row>
    <row r="53" spans="1:11" ht="13">
      <c r="A53" s="100" t="s">
        <v>30</v>
      </c>
      <c r="B53" s="10"/>
      <c r="C53" s="7"/>
      <c r="D53" s="7"/>
      <c r="E53" s="13"/>
      <c r="F53" s="10"/>
      <c r="G53" s="10"/>
      <c r="H53" s="12"/>
      <c r="I53" s="90"/>
      <c r="J53" s="73"/>
      <c r="K53" s="10"/>
    </row>
    <row r="54" spans="1:11" ht="13">
      <c r="A54" s="61" t="s">
        <v>32</v>
      </c>
      <c r="B54" s="49" t="s">
        <v>153</v>
      </c>
      <c r="C54" s="68"/>
      <c r="D54" s="61"/>
      <c r="E54" s="61">
        <v>3111</v>
      </c>
      <c r="F54" s="61">
        <v>6121</v>
      </c>
      <c r="G54" s="84" t="s">
        <v>154</v>
      </c>
      <c r="H54" s="20">
        <v>700</v>
      </c>
      <c r="I54" s="21">
        <v>-110</v>
      </c>
      <c r="J54" s="20">
        <f>H54+I54</f>
        <v>590</v>
      </c>
      <c r="K54" s="10"/>
    </row>
    <row r="55" spans="1:10" ht="13">
      <c r="A55" s="17"/>
      <c r="B55" s="14"/>
      <c r="C55" s="17"/>
      <c r="D55" s="17"/>
      <c r="E55" s="15"/>
      <c r="F55" s="55"/>
      <c r="G55" s="67" t="s">
        <v>22</v>
      </c>
      <c r="H55" s="16">
        <f>SUM(H54:H54)</f>
        <v>700</v>
      </c>
      <c r="I55" s="22">
        <f>SUM(I54:I54)</f>
        <v>-110</v>
      </c>
      <c r="J55" s="16">
        <f>SUM(J54:J54)</f>
        <v>590</v>
      </c>
    </row>
    <row r="56" spans="1:10" ht="13">
      <c r="A56" s="17"/>
      <c r="B56" s="14"/>
      <c r="C56" s="17"/>
      <c r="D56" s="17"/>
      <c r="E56" s="15"/>
      <c r="F56" s="58"/>
      <c r="G56" s="59"/>
      <c r="H56" s="60"/>
      <c r="I56" s="57"/>
      <c r="J56" s="56"/>
    </row>
    <row r="57" spans="2:10" ht="13">
      <c r="B57" s="23" t="s">
        <v>117</v>
      </c>
      <c r="C57" s="7"/>
      <c r="D57" s="7"/>
      <c r="E57" s="48" t="s">
        <v>9</v>
      </c>
      <c r="F57" s="53"/>
      <c r="G57" s="46"/>
      <c r="H57" s="42"/>
      <c r="I57" s="21">
        <f>I14</f>
        <v>722.68</v>
      </c>
      <c r="J57" s="20"/>
    </row>
    <row r="58" spans="2:10" ht="13">
      <c r="B58" s="10"/>
      <c r="C58" s="7"/>
      <c r="D58" s="7"/>
      <c r="E58" s="40" t="s">
        <v>16</v>
      </c>
      <c r="F58" s="52"/>
      <c r="G58" s="49"/>
      <c r="H58" s="42"/>
      <c r="I58" s="21">
        <f>I52+I15</f>
        <v>643.6800000000001</v>
      </c>
      <c r="J58" s="20"/>
    </row>
    <row r="59" spans="2:10" ht="13">
      <c r="B59" s="10"/>
      <c r="C59" s="7"/>
      <c r="D59" s="7"/>
      <c r="E59" s="9" t="s">
        <v>14</v>
      </c>
      <c r="F59" s="10"/>
      <c r="G59" s="47"/>
      <c r="H59" s="42"/>
      <c r="I59" s="21">
        <f>I55+I16</f>
        <v>-110</v>
      </c>
      <c r="J59" s="20"/>
    </row>
    <row r="60" spans="2:10" ht="13">
      <c r="B60" s="10"/>
      <c r="C60" s="7"/>
      <c r="D60" s="7"/>
      <c r="E60" s="40" t="s">
        <v>23</v>
      </c>
      <c r="F60" s="52"/>
      <c r="G60" s="49"/>
      <c r="H60" s="42"/>
      <c r="I60" s="21">
        <f>I58+I59</f>
        <v>533.6800000000001</v>
      </c>
      <c r="J60" s="20"/>
    </row>
    <row r="61" spans="2:10" ht="13">
      <c r="B61" s="10"/>
      <c r="C61" s="7"/>
      <c r="D61" s="7"/>
      <c r="E61" s="50" t="s">
        <v>15</v>
      </c>
      <c r="F61" s="10"/>
      <c r="G61" s="47"/>
      <c r="H61" s="43"/>
      <c r="I61" s="21">
        <f>I57-I60</f>
        <v>188.9999999999999</v>
      </c>
      <c r="J61" s="20"/>
    </row>
    <row r="62" spans="2:10" ht="13">
      <c r="B62" s="10"/>
      <c r="C62" s="7"/>
      <c r="D62" s="7"/>
      <c r="E62" s="41" t="s">
        <v>27</v>
      </c>
      <c r="F62" s="52"/>
      <c r="G62" s="49"/>
      <c r="H62" s="43"/>
      <c r="I62" s="21">
        <v>0</v>
      </c>
      <c r="J62" s="20"/>
    </row>
    <row r="63" spans="5:10" ht="12.75">
      <c r="E63" s="3" t="s">
        <v>26</v>
      </c>
      <c r="G63" s="10"/>
      <c r="H63" s="39">
        <v>43236</v>
      </c>
      <c r="J63" s="39">
        <v>43251</v>
      </c>
    </row>
    <row r="64" spans="2:10" ht="13">
      <c r="B64" s="23" t="s">
        <v>116</v>
      </c>
      <c r="C64" s="7"/>
      <c r="D64" s="7"/>
      <c r="E64" s="51" t="s">
        <v>13</v>
      </c>
      <c r="F64" s="53"/>
      <c r="G64" s="46"/>
      <c r="H64" s="44">
        <v>535349.86</v>
      </c>
      <c r="I64" s="21">
        <f>I57+40</f>
        <v>762.68</v>
      </c>
      <c r="J64" s="21">
        <f>H64+I64</f>
        <v>536112.54</v>
      </c>
    </row>
    <row r="65" spans="2:10" ht="13">
      <c r="B65" s="10"/>
      <c r="C65" s="7"/>
      <c r="D65" s="7"/>
      <c r="E65" s="40" t="s">
        <v>16</v>
      </c>
      <c r="F65" s="52"/>
      <c r="G65" s="49"/>
      <c r="H65" s="45">
        <v>329839.5</v>
      </c>
      <c r="I65" s="21">
        <f>I58+1229</f>
        <v>1872.68</v>
      </c>
      <c r="J65" s="20">
        <f>H65+I65</f>
        <v>331712.18</v>
      </c>
    </row>
    <row r="66" spans="2:10" ht="13">
      <c r="B66" s="10"/>
      <c r="C66" s="7"/>
      <c r="D66" s="7"/>
      <c r="E66" s="9" t="s">
        <v>14</v>
      </c>
      <c r="F66" s="10"/>
      <c r="G66" s="47"/>
      <c r="H66" s="45">
        <v>243987.1</v>
      </c>
      <c r="I66" s="21">
        <f>I59-1000</f>
        <v>-1110</v>
      </c>
      <c r="J66" s="20">
        <f>H66+I66</f>
        <v>242877.1</v>
      </c>
    </row>
    <row r="67" spans="2:10" ht="13">
      <c r="B67" s="3" t="s">
        <v>161</v>
      </c>
      <c r="E67" s="41" t="s">
        <v>24</v>
      </c>
      <c r="F67" s="52"/>
      <c r="G67" s="49"/>
      <c r="H67" s="21">
        <f aca="true" t="shared" si="6" ref="H67:J67">SUM(H65:H66)</f>
        <v>573826.6</v>
      </c>
      <c r="I67" s="21">
        <f t="shared" si="6"/>
        <v>762.6800000000001</v>
      </c>
      <c r="J67" s="21">
        <f t="shared" si="6"/>
        <v>574589.28</v>
      </c>
    </row>
    <row r="68" spans="5:11" ht="13">
      <c r="E68" s="9" t="s">
        <v>17</v>
      </c>
      <c r="F68" s="10"/>
      <c r="G68" s="47"/>
      <c r="H68" s="20">
        <f aca="true" t="shared" si="7" ref="H68:J68">H64-H67</f>
        <v>-38476.73999999999</v>
      </c>
      <c r="I68" s="21">
        <f t="shared" si="7"/>
        <v>0</v>
      </c>
      <c r="J68" s="20">
        <f t="shared" si="7"/>
        <v>-38476.73999999999</v>
      </c>
      <c r="K68" s="77"/>
    </row>
    <row r="69" spans="5:10" ht="13">
      <c r="E69" s="41" t="s">
        <v>25</v>
      </c>
      <c r="F69" s="52"/>
      <c r="G69" s="49"/>
      <c r="H69" s="54">
        <v>38476.74</v>
      </c>
      <c r="I69" s="21">
        <f>I62</f>
        <v>0</v>
      </c>
      <c r="J69" s="21">
        <f>H69+I69</f>
        <v>38476.74</v>
      </c>
    </row>
    <row r="72" ht="13">
      <c r="B72" s="78"/>
    </row>
  </sheetData>
  <mergeCells count="4">
    <mergeCell ref="B2:B3"/>
    <mergeCell ref="E2:E3"/>
    <mergeCell ref="F2:F3"/>
    <mergeCell ref="G2:G3"/>
  </mergeCells>
  <conditionalFormatting sqref="B1:B2">
    <cfRule type="expression" priority="28" dxfId="2" stopIfTrue="1">
      <formula>$L1="Z"</formula>
    </cfRule>
    <cfRule type="expression" priority="29" dxfId="1" stopIfTrue="1">
      <formula>$L1="T"</formula>
    </cfRule>
    <cfRule type="expression" priority="30" dxfId="0" stopIfTrue="1">
      <formula>$L1="Y"</formula>
    </cfRule>
  </conditionalFormatting>
  <conditionalFormatting sqref="B2">
    <cfRule type="expression" priority="25" dxfId="2" stopIfTrue="1">
      <formula>$L2="Z"</formula>
    </cfRule>
    <cfRule type="expression" priority="26" dxfId="1" stopIfTrue="1">
      <formula>$L2="T"</formula>
    </cfRule>
    <cfRule type="expression" priority="27" dxfId="0" stopIfTrue="1">
      <formula>$L2="Y"</formula>
    </cfRule>
  </conditionalFormatting>
  <conditionalFormatting sqref="C14:D16">
    <cfRule type="expression" priority="22" dxfId="2" stopIfTrue="1">
      <formula>#REF!="Z"</formula>
    </cfRule>
    <cfRule type="expression" priority="23" dxfId="1" stopIfTrue="1">
      <formula>#REF!="T"</formula>
    </cfRule>
    <cfRule type="expression" priority="24" dxfId="0" stopIfTrue="1">
      <formula>#REF!="Y"</formula>
    </cfRule>
  </conditionalFormatting>
  <conditionalFormatting sqref="H64">
    <cfRule type="expression" priority="19" dxfId="2" stopIfTrue="1">
      <formula>$J64="Z"</formula>
    </cfRule>
    <cfRule type="expression" priority="20" dxfId="1" stopIfTrue="1">
      <formula>$J64="T"</formula>
    </cfRule>
    <cfRule type="expression" priority="21" dxfId="0" stopIfTrue="1">
      <formula>$J64="Y"</formula>
    </cfRule>
  </conditionalFormatting>
  <conditionalFormatting sqref="H65">
    <cfRule type="expression" priority="16" dxfId="2" stopIfTrue="1">
      <formula>$J65="Z"</formula>
    </cfRule>
    <cfRule type="expression" priority="17" dxfId="1" stopIfTrue="1">
      <formula>$J65="T"</formula>
    </cfRule>
    <cfRule type="expression" priority="18" dxfId="0" stopIfTrue="1">
      <formula>$J65="Y"</formula>
    </cfRule>
  </conditionalFormatting>
  <conditionalFormatting sqref="H66">
    <cfRule type="expression" priority="13" dxfId="2" stopIfTrue="1">
      <formula>$J66="Z"</formula>
    </cfRule>
    <cfRule type="expression" priority="14" dxfId="1" stopIfTrue="1">
      <formula>$J66="T"</formula>
    </cfRule>
    <cfRule type="expression" priority="15" dxfId="0" stopIfTrue="1">
      <formula>$J66="Y"</formula>
    </cfRule>
  </conditionalFormatting>
  <conditionalFormatting sqref="H64">
    <cfRule type="expression" priority="7" dxfId="2" stopIfTrue="1">
      <formula>$J64="Z"</formula>
    </cfRule>
    <cfRule type="expression" priority="8" dxfId="1" stopIfTrue="1">
      <formula>$J64="T"</formula>
    </cfRule>
    <cfRule type="expression" priority="9" dxfId="0" stopIfTrue="1">
      <formula>$J64="Y"</formula>
    </cfRule>
  </conditionalFormatting>
  <conditionalFormatting sqref="H65">
    <cfRule type="expression" priority="4" dxfId="2" stopIfTrue="1">
      <formula>$J65="Z"</formula>
    </cfRule>
    <cfRule type="expression" priority="5" dxfId="1" stopIfTrue="1">
      <formula>$J65="T"</formula>
    </cfRule>
    <cfRule type="expression" priority="6" dxfId="0" stopIfTrue="1">
      <formula>$J65="Y"</formula>
    </cfRule>
  </conditionalFormatting>
  <conditionalFormatting sqref="H66">
    <cfRule type="expression" priority="1" dxfId="2" stopIfTrue="1">
      <formula>$J66="Z"</formula>
    </cfRule>
    <cfRule type="expression" priority="2" dxfId="1" stopIfTrue="1">
      <formula>$J66="T"</formula>
    </cfRule>
    <cfRule type="expression" priority="3" dxfId="0" stopIfTrue="1">
      <formula>$J66="Y"</formula>
    </cfRule>
  </conditionalFormatting>
  <printOptions/>
  <pageMargins left="0.69" right="0.24" top="0.7874015748031497" bottom="0.52" header="0.31496062992125984" footer="0.31496062992125984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9"/>
  <sheetViews>
    <sheetView tabSelected="1" workbookViewId="0" topLeftCell="A1">
      <pane ySplit="3" topLeftCell="A4" activePane="bottomLeft" state="frozen"/>
      <selection pane="bottomLeft" activeCell="C5" sqref="C5"/>
    </sheetView>
  </sheetViews>
  <sheetFormatPr defaultColWidth="9.125" defaultRowHeight="12.75"/>
  <cols>
    <col min="1" max="1" width="4.50390625" style="3" customWidth="1"/>
    <col min="2" max="2" width="74.50390625" style="3" customWidth="1"/>
    <col min="3" max="3" width="5.50390625" style="19" customWidth="1"/>
    <col min="4" max="4" width="11.50390625" style="19" customWidth="1"/>
    <col min="5" max="5" width="7.75390625" style="3" customWidth="1"/>
    <col min="6" max="6" width="10.125" style="3" customWidth="1"/>
    <col min="7" max="7" width="11.50390625" style="3" customWidth="1"/>
    <col min="8" max="8" width="12.00390625" style="77" customWidth="1"/>
    <col min="9" max="9" width="10.875" style="3" customWidth="1"/>
    <col min="10" max="13" width="11.75390625" style="3" customWidth="1"/>
    <col min="14" max="16384" width="9.125" style="3" customWidth="1"/>
  </cols>
  <sheetData>
    <row r="1" spans="1:10" ht="14">
      <c r="A1" s="26" t="s">
        <v>72</v>
      </c>
      <c r="B1" s="2"/>
      <c r="C1" s="18"/>
      <c r="D1" s="18"/>
      <c r="H1" s="172" t="s">
        <v>200</v>
      </c>
      <c r="I1" s="2"/>
      <c r="J1" s="26"/>
    </row>
    <row r="2" spans="1:10" s="2" customFormat="1" ht="13">
      <c r="A2" s="4" t="s">
        <v>0</v>
      </c>
      <c r="B2" s="199" t="s">
        <v>10</v>
      </c>
      <c r="C2" s="4"/>
      <c r="D2" s="4" t="s">
        <v>18</v>
      </c>
      <c r="E2" s="199" t="s">
        <v>1</v>
      </c>
      <c r="F2" s="199" t="s">
        <v>2</v>
      </c>
      <c r="G2" s="199" t="s">
        <v>3</v>
      </c>
      <c r="H2" s="173" t="s">
        <v>4</v>
      </c>
      <c r="I2" s="4" t="s">
        <v>12</v>
      </c>
      <c r="J2" s="4" t="s">
        <v>5</v>
      </c>
    </row>
    <row r="3" spans="1:10" s="2" customFormat="1" ht="13">
      <c r="A3" s="5" t="s">
        <v>6</v>
      </c>
      <c r="B3" s="200"/>
      <c r="C3" s="5"/>
      <c r="D3" s="5" t="s">
        <v>19</v>
      </c>
      <c r="E3" s="200"/>
      <c r="F3" s="200"/>
      <c r="G3" s="200"/>
      <c r="H3" s="174" t="s">
        <v>7</v>
      </c>
      <c r="I3" s="5" t="s">
        <v>66</v>
      </c>
      <c r="J3" s="5" t="s">
        <v>7</v>
      </c>
    </row>
    <row r="4" spans="1:10" ht="13">
      <c r="A4" s="63" t="s">
        <v>58</v>
      </c>
      <c r="B4" s="52"/>
      <c r="C4" s="64"/>
      <c r="D4" s="64"/>
      <c r="E4" s="64"/>
      <c r="F4" s="64"/>
      <c r="G4" s="64"/>
      <c r="H4" s="175"/>
      <c r="I4" s="65"/>
      <c r="J4" s="61"/>
    </row>
    <row r="5" spans="1:10" s="8" customFormat="1" ht="13">
      <c r="A5" s="151" t="s">
        <v>8</v>
      </c>
      <c r="B5" s="92" t="s">
        <v>201</v>
      </c>
      <c r="C5" s="69"/>
      <c r="D5" s="69"/>
      <c r="E5" s="89">
        <v>3319</v>
      </c>
      <c r="F5" s="89">
        <v>2321</v>
      </c>
      <c r="G5" s="86"/>
      <c r="H5" s="81">
        <v>0</v>
      </c>
      <c r="I5" s="25">
        <v>40</v>
      </c>
      <c r="J5" s="153">
        <f>H5+I5</f>
        <v>40</v>
      </c>
    </row>
    <row r="6" spans="1:10" s="8" customFormat="1" ht="13">
      <c r="A6" s="185"/>
      <c r="B6" s="154" t="s">
        <v>202</v>
      </c>
      <c r="C6" s="155" t="s">
        <v>71</v>
      </c>
      <c r="D6" s="155"/>
      <c r="E6" s="87">
        <v>3319</v>
      </c>
      <c r="F6" s="89">
        <v>5169</v>
      </c>
      <c r="G6" s="156"/>
      <c r="H6" s="82">
        <v>30</v>
      </c>
      <c r="I6" s="85">
        <v>40</v>
      </c>
      <c r="J6" s="95">
        <f>H6+I6</f>
        <v>70</v>
      </c>
    </row>
    <row r="7" spans="1:10" s="8" customFormat="1" ht="13">
      <c r="A7" s="75" t="s">
        <v>11</v>
      </c>
      <c r="B7" s="171" t="s">
        <v>107</v>
      </c>
      <c r="C7" s="122" t="s">
        <v>41</v>
      </c>
      <c r="D7" s="110" t="s">
        <v>62</v>
      </c>
      <c r="E7" s="74"/>
      <c r="F7" s="74">
        <v>4122</v>
      </c>
      <c r="G7" s="110" t="s">
        <v>61</v>
      </c>
      <c r="H7" s="111">
        <v>0</v>
      </c>
      <c r="I7" s="112">
        <v>55</v>
      </c>
      <c r="J7" s="120">
        <f aca="true" t="shared" si="0" ref="J7:J8">H7+I7</f>
        <v>55</v>
      </c>
    </row>
    <row r="8" spans="1:10" s="8" customFormat="1" ht="13">
      <c r="A8" s="113"/>
      <c r="B8" s="171" t="s">
        <v>108</v>
      </c>
      <c r="C8" s="122" t="s">
        <v>41</v>
      </c>
      <c r="D8" s="110" t="s">
        <v>62</v>
      </c>
      <c r="E8" s="74">
        <v>2223</v>
      </c>
      <c r="F8" s="74">
        <v>5336</v>
      </c>
      <c r="G8" s="110" t="s">
        <v>61</v>
      </c>
      <c r="H8" s="111">
        <v>0</v>
      </c>
      <c r="I8" s="112">
        <v>55</v>
      </c>
      <c r="J8" s="120">
        <f t="shared" si="0"/>
        <v>55</v>
      </c>
    </row>
    <row r="9" spans="1:10" s="8" customFormat="1" ht="13">
      <c r="A9" s="117" t="s">
        <v>28</v>
      </c>
      <c r="B9" s="121" t="s">
        <v>105</v>
      </c>
      <c r="C9" s="122" t="s">
        <v>41</v>
      </c>
      <c r="D9" s="118"/>
      <c r="E9" s="119">
        <v>1036</v>
      </c>
      <c r="F9" s="119">
        <v>5192</v>
      </c>
      <c r="G9" s="123"/>
      <c r="H9" s="124">
        <v>-25.6</v>
      </c>
      <c r="I9" s="125">
        <v>-25.59</v>
      </c>
      <c r="J9" s="120">
        <f>H9+I9</f>
        <v>-51.19</v>
      </c>
    </row>
    <row r="10" spans="1:10" s="8" customFormat="1" ht="13">
      <c r="A10" s="126"/>
      <c r="B10" s="121" t="s">
        <v>106</v>
      </c>
      <c r="C10" s="122" t="s">
        <v>41</v>
      </c>
      <c r="D10" s="118"/>
      <c r="E10" s="119">
        <v>1036</v>
      </c>
      <c r="F10" s="119">
        <v>5192</v>
      </c>
      <c r="G10" s="123"/>
      <c r="H10" s="124">
        <v>25.6</v>
      </c>
      <c r="I10" s="125">
        <v>25.59</v>
      </c>
      <c r="J10" s="120">
        <f aca="true" t="shared" si="1" ref="J10:J15">H10+I10</f>
        <v>51.19</v>
      </c>
    </row>
    <row r="11" spans="1:10" s="8" customFormat="1" ht="13">
      <c r="A11" s="117" t="s">
        <v>29</v>
      </c>
      <c r="B11" s="170" t="s">
        <v>109</v>
      </c>
      <c r="C11" s="122" t="s">
        <v>41</v>
      </c>
      <c r="D11" s="118" t="s">
        <v>110</v>
      </c>
      <c r="E11" s="119"/>
      <c r="F11" s="119">
        <v>4116</v>
      </c>
      <c r="G11" s="169" t="s">
        <v>111</v>
      </c>
      <c r="H11" s="124">
        <v>0</v>
      </c>
      <c r="I11" s="125">
        <v>406.88</v>
      </c>
      <c r="J11" s="120">
        <f t="shared" si="1"/>
        <v>406.88</v>
      </c>
    </row>
    <row r="12" spans="1:10" s="8" customFormat="1" ht="13">
      <c r="A12" s="127"/>
      <c r="B12" s="170" t="s">
        <v>113</v>
      </c>
      <c r="C12" s="122" t="s">
        <v>41</v>
      </c>
      <c r="D12" s="118" t="s">
        <v>112</v>
      </c>
      <c r="E12" s="119"/>
      <c r="F12" s="119">
        <v>4116</v>
      </c>
      <c r="G12" s="169" t="s">
        <v>111</v>
      </c>
      <c r="H12" s="124">
        <v>0</v>
      </c>
      <c r="I12" s="125">
        <v>71.8</v>
      </c>
      <c r="J12" s="120">
        <f t="shared" si="1"/>
        <v>71.8</v>
      </c>
    </row>
    <row r="13" spans="1:10" s="8" customFormat="1" ht="13">
      <c r="A13" s="127"/>
      <c r="B13" s="170" t="s">
        <v>114</v>
      </c>
      <c r="C13" s="122" t="s">
        <v>41</v>
      </c>
      <c r="D13" s="118" t="s">
        <v>110</v>
      </c>
      <c r="E13" s="119">
        <v>3113</v>
      </c>
      <c r="F13" s="119">
        <v>5336</v>
      </c>
      <c r="G13" s="169" t="s">
        <v>111</v>
      </c>
      <c r="H13" s="124">
        <v>0</v>
      </c>
      <c r="I13" s="125">
        <v>406.88</v>
      </c>
      <c r="J13" s="120">
        <f t="shared" si="1"/>
        <v>406.88</v>
      </c>
    </row>
    <row r="14" spans="1:10" s="8" customFormat="1" ht="13">
      <c r="A14" s="126"/>
      <c r="B14" s="170" t="s">
        <v>115</v>
      </c>
      <c r="C14" s="122" t="s">
        <v>41</v>
      </c>
      <c r="D14" s="118" t="s">
        <v>112</v>
      </c>
      <c r="E14" s="119">
        <v>3113</v>
      </c>
      <c r="F14" s="119">
        <v>5336</v>
      </c>
      <c r="G14" s="169" t="s">
        <v>111</v>
      </c>
      <c r="H14" s="124">
        <v>0</v>
      </c>
      <c r="I14" s="125">
        <v>71.8</v>
      </c>
      <c r="J14" s="120">
        <f t="shared" si="1"/>
        <v>71.8</v>
      </c>
    </row>
    <row r="15" spans="1:10" s="8" customFormat="1" ht="13">
      <c r="A15" s="71" t="s">
        <v>32</v>
      </c>
      <c r="B15" s="69" t="s">
        <v>187</v>
      </c>
      <c r="C15" s="61"/>
      <c r="D15" s="61"/>
      <c r="E15" s="61">
        <v>6171</v>
      </c>
      <c r="F15" s="61">
        <v>2212</v>
      </c>
      <c r="G15" s="61"/>
      <c r="H15" s="194">
        <v>847.3</v>
      </c>
      <c r="I15" s="195">
        <v>189</v>
      </c>
      <c r="J15" s="194">
        <f t="shared" si="1"/>
        <v>1036.3</v>
      </c>
    </row>
    <row r="16" spans="1:10" s="8" customFormat="1" ht="13">
      <c r="A16" s="27"/>
      <c r="B16" s="28"/>
      <c r="C16" s="29"/>
      <c r="D16" s="29"/>
      <c r="E16" s="14"/>
      <c r="F16" s="30" t="s">
        <v>9</v>
      </c>
      <c r="G16" s="31"/>
      <c r="H16" s="32">
        <f>H5+H7+H11+H12+H15</f>
        <v>847.3</v>
      </c>
      <c r="I16" s="38">
        <f aca="true" t="shared" si="2" ref="I16:J16">I5+I7+I11+I12+I15</f>
        <v>762.68</v>
      </c>
      <c r="J16" s="32">
        <f t="shared" si="2"/>
        <v>1609.98</v>
      </c>
    </row>
    <row r="17" spans="1:10" s="8" customFormat="1" ht="13">
      <c r="A17" s="27"/>
      <c r="B17" s="116" t="s">
        <v>37</v>
      </c>
      <c r="C17" s="29"/>
      <c r="D17" s="29"/>
      <c r="E17" s="14"/>
      <c r="F17" s="30" t="s">
        <v>34</v>
      </c>
      <c r="G17" s="31"/>
      <c r="H17" s="32">
        <f>H6+H8+H9+H10+H13+H14</f>
        <v>30</v>
      </c>
      <c r="I17" s="38">
        <f aca="true" t="shared" si="3" ref="I17:J17">I6+I8+I9+I10+I13+I14</f>
        <v>573.68</v>
      </c>
      <c r="J17" s="32">
        <f t="shared" si="3"/>
        <v>603.68</v>
      </c>
    </row>
    <row r="18" spans="1:10" s="8" customFormat="1" ht="13">
      <c r="A18" s="27"/>
      <c r="B18" s="33"/>
      <c r="C18" s="29"/>
      <c r="D18" s="29"/>
      <c r="E18" s="14"/>
      <c r="F18" s="30" t="s">
        <v>35</v>
      </c>
      <c r="G18" s="31"/>
      <c r="H18" s="32">
        <v>0</v>
      </c>
      <c r="I18" s="38">
        <v>0</v>
      </c>
      <c r="J18" s="32">
        <v>0</v>
      </c>
    </row>
    <row r="19" spans="1:10" ht="13">
      <c r="A19" s="9"/>
      <c r="B19" s="14"/>
      <c r="C19" s="17"/>
      <c r="D19" s="17"/>
      <c r="E19" s="14"/>
      <c r="F19" s="34" t="s">
        <v>17</v>
      </c>
      <c r="G19" s="35"/>
      <c r="H19" s="37">
        <f>H16-H17-H18</f>
        <v>817.3</v>
      </c>
      <c r="I19" s="36">
        <f aca="true" t="shared" si="4" ref="I19:J19">I16-I17-I18</f>
        <v>189</v>
      </c>
      <c r="J19" s="62">
        <f t="shared" si="4"/>
        <v>1006.3000000000001</v>
      </c>
    </row>
    <row r="20" spans="1:10" ht="13.5" thickBot="1">
      <c r="A20" s="6" t="s">
        <v>20</v>
      </c>
      <c r="B20" s="10"/>
      <c r="C20" s="7"/>
      <c r="D20" s="7"/>
      <c r="E20" s="13"/>
      <c r="F20" s="10"/>
      <c r="G20" s="10"/>
      <c r="H20" s="12"/>
      <c r="I20" s="12"/>
      <c r="J20" s="98"/>
    </row>
    <row r="21" spans="1:10" ht="12.75" customHeight="1">
      <c r="A21" s="139" t="s">
        <v>8</v>
      </c>
      <c r="B21" s="140" t="s">
        <v>150</v>
      </c>
      <c r="C21" s="141"/>
      <c r="D21" s="141"/>
      <c r="E21" s="142">
        <v>3312</v>
      </c>
      <c r="F21" s="142">
        <v>5169</v>
      </c>
      <c r="G21" s="143" t="s">
        <v>74</v>
      </c>
      <c r="H21" s="144">
        <v>28</v>
      </c>
      <c r="I21" s="145">
        <v>8.5</v>
      </c>
      <c r="J21" s="146">
        <f aca="true" t="shared" si="5" ref="J21:J22">H21+I21</f>
        <v>36.5</v>
      </c>
    </row>
    <row r="22" spans="1:10" ht="12.75" customHeight="1">
      <c r="A22" s="147"/>
      <c r="B22" s="148" t="s">
        <v>75</v>
      </c>
      <c r="C22" s="1"/>
      <c r="D22" s="1"/>
      <c r="E22" s="104">
        <v>3312</v>
      </c>
      <c r="F22" s="104">
        <v>5173</v>
      </c>
      <c r="G22" s="97" t="s">
        <v>74</v>
      </c>
      <c r="H22" s="102">
        <v>50</v>
      </c>
      <c r="I22" s="105">
        <v>5</v>
      </c>
      <c r="J22" s="149">
        <f t="shared" si="5"/>
        <v>55</v>
      </c>
    </row>
    <row r="23" spans="1:10" ht="12.75" customHeight="1">
      <c r="A23" s="147"/>
      <c r="B23" s="92" t="s">
        <v>76</v>
      </c>
      <c r="C23" s="69"/>
      <c r="D23" s="69"/>
      <c r="E23" s="103">
        <v>3312</v>
      </c>
      <c r="F23" s="99">
        <v>5175</v>
      </c>
      <c r="G23" s="86" t="s">
        <v>74</v>
      </c>
      <c r="H23" s="11">
        <v>12</v>
      </c>
      <c r="I23" s="21">
        <v>10.5</v>
      </c>
      <c r="J23" s="149">
        <f>H23+I23</f>
        <v>22.5</v>
      </c>
    </row>
    <row r="24" spans="1:10" ht="12.75" customHeight="1">
      <c r="A24" s="147"/>
      <c r="B24" s="92" t="s">
        <v>77</v>
      </c>
      <c r="C24" s="69"/>
      <c r="D24" s="69"/>
      <c r="E24" s="89">
        <v>3312</v>
      </c>
      <c r="F24" s="89">
        <v>5164</v>
      </c>
      <c r="G24" s="86" t="s">
        <v>74</v>
      </c>
      <c r="H24" s="81">
        <v>0</v>
      </c>
      <c r="I24" s="105">
        <v>1</v>
      </c>
      <c r="J24" s="149">
        <f>H24+I24</f>
        <v>1</v>
      </c>
    </row>
    <row r="25" spans="1:10" ht="12.75" customHeight="1">
      <c r="A25" s="150"/>
      <c r="B25" s="92" t="s">
        <v>158</v>
      </c>
      <c r="C25" s="69"/>
      <c r="D25" s="69"/>
      <c r="E25" s="89">
        <v>3319</v>
      </c>
      <c r="F25" s="89">
        <v>5169</v>
      </c>
      <c r="G25" s="86" t="s">
        <v>64</v>
      </c>
      <c r="H25" s="82">
        <v>173</v>
      </c>
      <c r="I25" s="25">
        <v>-25</v>
      </c>
      <c r="J25" s="149">
        <f aca="true" t="shared" si="6" ref="J25:J84">H25+I25</f>
        <v>148</v>
      </c>
    </row>
    <row r="26" spans="1:10" ht="12.75" customHeight="1">
      <c r="A26" s="70" t="s">
        <v>11</v>
      </c>
      <c r="B26" s="92" t="s">
        <v>79</v>
      </c>
      <c r="C26" s="69"/>
      <c r="D26" s="69"/>
      <c r="E26" s="89">
        <v>3113</v>
      </c>
      <c r="F26" s="89">
        <v>5173</v>
      </c>
      <c r="G26" s="86" t="s">
        <v>38</v>
      </c>
      <c r="H26" s="82">
        <v>12</v>
      </c>
      <c r="I26" s="21">
        <v>0.2</v>
      </c>
      <c r="J26" s="95">
        <f>H26+I26</f>
        <v>12.2</v>
      </c>
    </row>
    <row r="27" spans="1:10" ht="12.75" customHeight="1">
      <c r="A27" s="193"/>
      <c r="B27" s="92" t="s">
        <v>78</v>
      </c>
      <c r="C27" s="69"/>
      <c r="D27" s="69"/>
      <c r="E27" s="89">
        <v>3113</v>
      </c>
      <c r="F27" s="89">
        <v>5169</v>
      </c>
      <c r="G27" s="86" t="s">
        <v>38</v>
      </c>
      <c r="H27" s="82">
        <v>148</v>
      </c>
      <c r="I27" s="21">
        <v>-0.2</v>
      </c>
      <c r="J27" s="95">
        <f>H27+I27</f>
        <v>147.8</v>
      </c>
    </row>
    <row r="28" spans="1:10" ht="12.75" customHeight="1">
      <c r="A28" s="91" t="s">
        <v>28</v>
      </c>
      <c r="B28" s="92" t="s">
        <v>188</v>
      </c>
      <c r="C28" s="69"/>
      <c r="D28" s="69"/>
      <c r="E28" s="89">
        <v>3314</v>
      </c>
      <c r="F28" s="89">
        <v>5424</v>
      </c>
      <c r="G28" s="86" t="s">
        <v>59</v>
      </c>
      <c r="H28" s="191">
        <v>3</v>
      </c>
      <c r="I28" s="85">
        <v>6</v>
      </c>
      <c r="J28" s="95">
        <f>H28+I28</f>
        <v>9</v>
      </c>
    </row>
    <row r="29" spans="1:10" ht="12.65" customHeight="1">
      <c r="A29" s="114"/>
      <c r="B29" s="92" t="s">
        <v>192</v>
      </c>
      <c r="C29" s="69"/>
      <c r="D29" s="69"/>
      <c r="E29" s="89">
        <v>3314</v>
      </c>
      <c r="F29" s="89">
        <v>5137</v>
      </c>
      <c r="G29" s="86" t="s">
        <v>59</v>
      </c>
      <c r="H29" s="191">
        <v>15</v>
      </c>
      <c r="I29" s="85">
        <v>-6</v>
      </c>
      <c r="J29" s="95">
        <f t="shared" si="6"/>
        <v>9</v>
      </c>
    </row>
    <row r="30" spans="1:10" ht="12.65" customHeight="1">
      <c r="A30" s="186" t="s">
        <v>29</v>
      </c>
      <c r="B30" s="92" t="s">
        <v>191</v>
      </c>
      <c r="C30" s="69"/>
      <c r="D30" s="69"/>
      <c r="E30" s="89">
        <v>3319</v>
      </c>
      <c r="F30" s="89">
        <v>5169</v>
      </c>
      <c r="G30" s="86" t="s">
        <v>136</v>
      </c>
      <c r="H30" s="191">
        <v>70</v>
      </c>
      <c r="I30" s="85">
        <v>5</v>
      </c>
      <c r="J30" s="95">
        <f>H30+I30</f>
        <v>75</v>
      </c>
    </row>
    <row r="31" spans="1:10" ht="12.65" customHeight="1">
      <c r="A31" s="114"/>
      <c r="B31" s="92" t="s">
        <v>197</v>
      </c>
      <c r="C31" s="69"/>
      <c r="D31" s="69"/>
      <c r="E31" s="89">
        <v>3399</v>
      </c>
      <c r="F31" s="89">
        <v>5222</v>
      </c>
      <c r="G31" s="86" t="s">
        <v>136</v>
      </c>
      <c r="H31" s="191">
        <v>30</v>
      </c>
      <c r="I31" s="85">
        <v>-5</v>
      </c>
      <c r="J31" s="95">
        <f t="shared" si="6"/>
        <v>25</v>
      </c>
    </row>
    <row r="32" spans="1:10" ht="12.65" customHeight="1">
      <c r="A32" s="186" t="s">
        <v>32</v>
      </c>
      <c r="B32" s="92" t="s">
        <v>203</v>
      </c>
      <c r="C32" s="69"/>
      <c r="D32" s="69"/>
      <c r="E32" s="89">
        <v>3419</v>
      </c>
      <c r="F32" s="89">
        <v>5222</v>
      </c>
      <c r="G32" s="86" t="s">
        <v>165</v>
      </c>
      <c r="H32" s="191">
        <v>0</v>
      </c>
      <c r="I32" s="85">
        <v>10</v>
      </c>
      <c r="J32" s="95">
        <f>H32+I32</f>
        <v>10</v>
      </c>
    </row>
    <row r="33" spans="1:10" ht="12.65" customHeight="1">
      <c r="A33" s="198"/>
      <c r="B33" s="92" t="s">
        <v>195</v>
      </c>
      <c r="C33" s="69"/>
      <c r="D33" s="69"/>
      <c r="E33" s="89">
        <v>6112</v>
      </c>
      <c r="F33" s="89">
        <v>5901</v>
      </c>
      <c r="G33" s="86" t="s">
        <v>36</v>
      </c>
      <c r="H33" s="191">
        <v>18</v>
      </c>
      <c r="I33" s="85">
        <v>-5</v>
      </c>
      <c r="J33" s="95">
        <f t="shared" si="6"/>
        <v>13</v>
      </c>
    </row>
    <row r="34" spans="1:10" ht="12.65" customHeight="1">
      <c r="A34" s="114"/>
      <c r="B34" s="92" t="s">
        <v>196</v>
      </c>
      <c r="C34" s="69"/>
      <c r="D34" s="69"/>
      <c r="E34" s="89">
        <v>6112</v>
      </c>
      <c r="F34" s="89">
        <v>5901</v>
      </c>
      <c r="G34" s="86" t="s">
        <v>54</v>
      </c>
      <c r="H34" s="191">
        <v>21</v>
      </c>
      <c r="I34" s="85">
        <v>-5</v>
      </c>
      <c r="J34" s="95">
        <f t="shared" si="6"/>
        <v>16</v>
      </c>
    </row>
    <row r="35" spans="1:10" ht="12.65" customHeight="1">
      <c r="A35" s="186" t="s">
        <v>39</v>
      </c>
      <c r="B35" s="92" t="s">
        <v>204</v>
      </c>
      <c r="C35" s="69"/>
      <c r="D35" s="69"/>
      <c r="E35" s="89">
        <v>3421</v>
      </c>
      <c r="F35" s="89">
        <v>5222</v>
      </c>
      <c r="G35" s="86" t="s">
        <v>142</v>
      </c>
      <c r="H35" s="191">
        <v>0</v>
      </c>
      <c r="I35" s="85">
        <v>12</v>
      </c>
      <c r="J35" s="95">
        <f>H35+I35</f>
        <v>12</v>
      </c>
    </row>
    <row r="36" spans="1:10" ht="12.65" customHeight="1">
      <c r="A36" s="94"/>
      <c r="B36" s="92" t="s">
        <v>193</v>
      </c>
      <c r="C36" s="69"/>
      <c r="D36" s="69"/>
      <c r="E36" s="89">
        <v>6112</v>
      </c>
      <c r="F36" s="89">
        <v>5901</v>
      </c>
      <c r="G36" s="86" t="s">
        <v>36</v>
      </c>
      <c r="H36" s="191">
        <v>13</v>
      </c>
      <c r="I36" s="85">
        <v>-6</v>
      </c>
      <c r="J36" s="95">
        <f t="shared" si="6"/>
        <v>7</v>
      </c>
    </row>
    <row r="37" spans="1:10" ht="12.65" customHeight="1">
      <c r="A37" s="114"/>
      <c r="B37" s="92" t="s">
        <v>194</v>
      </c>
      <c r="C37" s="69"/>
      <c r="D37" s="69"/>
      <c r="E37" s="89">
        <v>6112</v>
      </c>
      <c r="F37" s="89">
        <v>5901</v>
      </c>
      <c r="G37" s="86" t="s">
        <v>54</v>
      </c>
      <c r="H37" s="191">
        <v>16</v>
      </c>
      <c r="I37" s="85">
        <v>-6</v>
      </c>
      <c r="J37" s="95">
        <f t="shared" si="6"/>
        <v>10</v>
      </c>
    </row>
    <row r="38" spans="1:10" ht="12.65" customHeight="1">
      <c r="A38" s="186" t="s">
        <v>44</v>
      </c>
      <c r="B38" s="92" t="s">
        <v>205</v>
      </c>
      <c r="C38" s="69"/>
      <c r="D38" s="69"/>
      <c r="E38" s="89">
        <v>3111</v>
      </c>
      <c r="F38" s="89">
        <v>5212</v>
      </c>
      <c r="G38" s="86" t="s">
        <v>145</v>
      </c>
      <c r="H38" s="191">
        <v>0</v>
      </c>
      <c r="I38" s="85">
        <v>30</v>
      </c>
      <c r="J38" s="95">
        <f>H38+I38</f>
        <v>30</v>
      </c>
    </row>
    <row r="39" spans="1:10" ht="12.65" customHeight="1">
      <c r="A39" s="114"/>
      <c r="B39" s="92" t="s">
        <v>143</v>
      </c>
      <c r="C39" s="69"/>
      <c r="D39" s="69"/>
      <c r="E39" s="89">
        <v>3392</v>
      </c>
      <c r="F39" s="89">
        <v>5222</v>
      </c>
      <c r="G39" s="86" t="s">
        <v>42</v>
      </c>
      <c r="H39" s="191">
        <v>30</v>
      </c>
      <c r="I39" s="85">
        <v>-30</v>
      </c>
      <c r="J39" s="95">
        <f t="shared" si="6"/>
        <v>0</v>
      </c>
    </row>
    <row r="40" spans="1:10" ht="12.75" customHeight="1">
      <c r="A40" s="91" t="s">
        <v>45</v>
      </c>
      <c r="B40" s="157" t="s">
        <v>199</v>
      </c>
      <c r="C40" s="69"/>
      <c r="D40" s="69"/>
      <c r="E40" s="89">
        <v>4369</v>
      </c>
      <c r="F40" s="89">
        <v>5424</v>
      </c>
      <c r="G40" s="86" t="s">
        <v>84</v>
      </c>
      <c r="H40" s="82">
        <v>10</v>
      </c>
      <c r="I40" s="85">
        <v>2</v>
      </c>
      <c r="J40" s="95">
        <f t="shared" si="6"/>
        <v>12</v>
      </c>
    </row>
    <row r="41" spans="1:10" ht="12.75" customHeight="1">
      <c r="A41" s="192"/>
      <c r="B41" s="157" t="s">
        <v>83</v>
      </c>
      <c r="C41" s="69"/>
      <c r="D41" s="69"/>
      <c r="E41" s="89">
        <v>4369</v>
      </c>
      <c r="F41" s="89">
        <v>5011</v>
      </c>
      <c r="G41" s="86" t="s">
        <v>84</v>
      </c>
      <c r="H41" s="82">
        <v>3701.16</v>
      </c>
      <c r="I41" s="21">
        <v>-2</v>
      </c>
      <c r="J41" s="95">
        <f t="shared" si="6"/>
        <v>3699.16</v>
      </c>
    </row>
    <row r="42" spans="1:10" ht="12.75" customHeight="1">
      <c r="A42" s="91" t="s">
        <v>46</v>
      </c>
      <c r="B42" s="92" t="s">
        <v>198</v>
      </c>
      <c r="C42" s="69"/>
      <c r="D42" s="69"/>
      <c r="E42" s="89">
        <v>4329</v>
      </c>
      <c r="F42" s="89">
        <v>5424</v>
      </c>
      <c r="G42" s="86" t="s">
        <v>86</v>
      </c>
      <c r="H42" s="82">
        <v>8</v>
      </c>
      <c r="I42" s="21">
        <v>15</v>
      </c>
      <c r="J42" s="96">
        <f>H42+I42</f>
        <v>23</v>
      </c>
    </row>
    <row r="43" spans="1:10" ht="12.75" customHeight="1">
      <c r="A43" s="192"/>
      <c r="B43" s="92" t="s">
        <v>85</v>
      </c>
      <c r="C43" s="69"/>
      <c r="D43" s="69"/>
      <c r="E43" s="89">
        <v>4329</v>
      </c>
      <c r="F43" s="89">
        <v>5167</v>
      </c>
      <c r="G43" s="86" t="s">
        <v>86</v>
      </c>
      <c r="H43" s="82">
        <v>90</v>
      </c>
      <c r="I43" s="21">
        <v>-10</v>
      </c>
      <c r="J43" s="95">
        <f t="shared" si="6"/>
        <v>80</v>
      </c>
    </row>
    <row r="44" spans="1:10" ht="12.75" customHeight="1">
      <c r="A44" s="193"/>
      <c r="B44" s="92" t="s">
        <v>87</v>
      </c>
      <c r="C44" s="69"/>
      <c r="D44" s="69"/>
      <c r="E44" s="89">
        <v>4329</v>
      </c>
      <c r="F44" s="89">
        <v>5194</v>
      </c>
      <c r="G44" s="86" t="s">
        <v>86</v>
      </c>
      <c r="H44" s="82">
        <v>10</v>
      </c>
      <c r="I44" s="21">
        <v>-5</v>
      </c>
      <c r="J44" s="95">
        <f t="shared" si="6"/>
        <v>5</v>
      </c>
    </row>
    <row r="45" spans="1:10" ht="12.75" customHeight="1">
      <c r="A45" s="91" t="s">
        <v>189</v>
      </c>
      <c r="B45" s="92" t="s">
        <v>91</v>
      </c>
      <c r="C45" s="69"/>
      <c r="D45" s="69"/>
      <c r="E45" s="89">
        <v>4379</v>
      </c>
      <c r="F45" s="89">
        <v>5194</v>
      </c>
      <c r="G45" s="86" t="s">
        <v>90</v>
      </c>
      <c r="H45" s="82">
        <v>2</v>
      </c>
      <c r="I45" s="21">
        <v>14</v>
      </c>
      <c r="J45" s="95">
        <f>H45+I45</f>
        <v>16</v>
      </c>
    </row>
    <row r="46" spans="1:10" ht="12.75" customHeight="1">
      <c r="A46" s="193"/>
      <c r="B46" s="92" t="s">
        <v>89</v>
      </c>
      <c r="C46" s="69"/>
      <c r="D46" s="69"/>
      <c r="E46" s="89">
        <v>4379</v>
      </c>
      <c r="F46" s="89">
        <v>5169</v>
      </c>
      <c r="G46" s="86" t="s">
        <v>90</v>
      </c>
      <c r="H46" s="82">
        <v>32</v>
      </c>
      <c r="I46" s="21">
        <v>-14</v>
      </c>
      <c r="J46" s="95">
        <f t="shared" si="6"/>
        <v>18</v>
      </c>
    </row>
    <row r="47" spans="1:10" ht="12.75" customHeight="1">
      <c r="A47" s="158" t="s">
        <v>47</v>
      </c>
      <c r="B47" s="157" t="s">
        <v>92</v>
      </c>
      <c r="C47" s="69"/>
      <c r="D47" s="69"/>
      <c r="E47" s="89">
        <v>4339</v>
      </c>
      <c r="F47" s="89">
        <v>5167</v>
      </c>
      <c r="G47" s="86" t="s">
        <v>93</v>
      </c>
      <c r="H47" s="82">
        <v>5</v>
      </c>
      <c r="I47" s="21">
        <v>1</v>
      </c>
      <c r="J47" s="95">
        <f t="shared" si="6"/>
        <v>6</v>
      </c>
    </row>
    <row r="48" spans="1:10" ht="12.75" customHeight="1">
      <c r="A48" s="159"/>
      <c r="B48" s="157" t="s">
        <v>94</v>
      </c>
      <c r="C48" s="69"/>
      <c r="D48" s="69"/>
      <c r="E48" s="89">
        <v>4339</v>
      </c>
      <c r="F48" s="89">
        <v>5169</v>
      </c>
      <c r="G48" s="86" t="s">
        <v>93</v>
      </c>
      <c r="H48" s="82">
        <v>19</v>
      </c>
      <c r="I48" s="21">
        <v>-1</v>
      </c>
      <c r="J48" s="95">
        <f t="shared" si="6"/>
        <v>18</v>
      </c>
    </row>
    <row r="49" spans="1:10" ht="12.75" customHeight="1">
      <c r="A49" s="91" t="s">
        <v>48</v>
      </c>
      <c r="B49" s="115" t="s">
        <v>95</v>
      </c>
      <c r="C49" s="160"/>
      <c r="D49" s="160"/>
      <c r="E49" s="79">
        <v>3111</v>
      </c>
      <c r="F49" s="79">
        <v>5171</v>
      </c>
      <c r="G49" s="161" t="s">
        <v>96</v>
      </c>
      <c r="H49" s="81">
        <v>0</v>
      </c>
      <c r="I49" s="162">
        <v>42</v>
      </c>
      <c r="J49" s="93">
        <f t="shared" si="6"/>
        <v>42</v>
      </c>
    </row>
    <row r="50" spans="1:10" ht="12.75" customHeight="1">
      <c r="A50" s="106"/>
      <c r="B50" s="92" t="s">
        <v>97</v>
      </c>
      <c r="C50" s="69"/>
      <c r="D50" s="69"/>
      <c r="E50" s="89">
        <v>3113</v>
      </c>
      <c r="F50" s="89">
        <v>5171</v>
      </c>
      <c r="G50" s="86" t="s">
        <v>98</v>
      </c>
      <c r="H50" s="11">
        <v>0</v>
      </c>
      <c r="I50" s="105">
        <v>127</v>
      </c>
      <c r="J50" s="93">
        <f t="shared" si="6"/>
        <v>127</v>
      </c>
    </row>
    <row r="51" spans="1:10" ht="12.75" customHeight="1">
      <c r="A51" s="107"/>
      <c r="B51" s="92" t="s">
        <v>99</v>
      </c>
      <c r="C51" s="69"/>
      <c r="D51" s="69"/>
      <c r="E51" s="89">
        <v>3421</v>
      </c>
      <c r="F51" s="187">
        <v>5331</v>
      </c>
      <c r="G51" s="86" t="s">
        <v>100</v>
      </c>
      <c r="H51" s="11">
        <v>0</v>
      </c>
      <c r="I51" s="105">
        <v>20</v>
      </c>
      <c r="J51" s="93">
        <f t="shared" si="6"/>
        <v>20</v>
      </c>
    </row>
    <row r="52" spans="1:10" ht="12.75" customHeight="1">
      <c r="A52" s="166" t="s">
        <v>49</v>
      </c>
      <c r="B52" s="92" t="s">
        <v>146</v>
      </c>
      <c r="C52" s="69"/>
      <c r="D52" s="69"/>
      <c r="E52" s="89">
        <v>3412</v>
      </c>
      <c r="F52" s="89">
        <v>5137</v>
      </c>
      <c r="G52" s="188" t="s">
        <v>155</v>
      </c>
      <c r="H52" s="81">
        <v>0</v>
      </c>
      <c r="I52" s="108">
        <v>1000</v>
      </c>
      <c r="J52" s="93">
        <f t="shared" si="6"/>
        <v>1000</v>
      </c>
    </row>
    <row r="53" spans="1:10" ht="12.75" customHeight="1">
      <c r="A53" s="70" t="s">
        <v>51</v>
      </c>
      <c r="B53" s="49" t="s">
        <v>118</v>
      </c>
      <c r="C53" s="68"/>
      <c r="D53" s="61"/>
      <c r="E53" s="61">
        <v>3543</v>
      </c>
      <c r="F53" s="61">
        <v>5222</v>
      </c>
      <c r="G53" s="84" t="s">
        <v>121</v>
      </c>
      <c r="H53" s="20">
        <v>0</v>
      </c>
      <c r="I53" s="21">
        <v>7</v>
      </c>
      <c r="J53" s="20">
        <f t="shared" si="6"/>
        <v>7</v>
      </c>
    </row>
    <row r="54" spans="1:10" ht="12.75" customHeight="1">
      <c r="A54" s="71"/>
      <c r="B54" s="49" t="s">
        <v>119</v>
      </c>
      <c r="C54" s="68"/>
      <c r="D54" s="61"/>
      <c r="E54" s="61">
        <v>4343</v>
      </c>
      <c r="F54" s="61">
        <v>5222</v>
      </c>
      <c r="G54" s="84" t="s">
        <v>120</v>
      </c>
      <c r="H54" s="20">
        <v>123</v>
      </c>
      <c r="I54" s="21">
        <v>-7</v>
      </c>
      <c r="J54" s="20">
        <f t="shared" si="6"/>
        <v>116</v>
      </c>
    </row>
    <row r="55" spans="1:10" ht="12.75" customHeight="1">
      <c r="A55" s="70" t="s">
        <v>52</v>
      </c>
      <c r="B55" s="49" t="s">
        <v>123</v>
      </c>
      <c r="C55" s="68"/>
      <c r="D55" s="61"/>
      <c r="E55" s="61">
        <v>4356</v>
      </c>
      <c r="F55" s="61">
        <v>5139</v>
      </c>
      <c r="G55" s="84" t="s">
        <v>122</v>
      </c>
      <c r="H55" s="20">
        <v>0</v>
      </c>
      <c r="I55" s="21">
        <v>5</v>
      </c>
      <c r="J55" s="20">
        <f t="shared" si="6"/>
        <v>5</v>
      </c>
    </row>
    <row r="56" spans="1:10" ht="12.75" customHeight="1">
      <c r="A56" s="101"/>
      <c r="B56" s="49" t="s">
        <v>124</v>
      </c>
      <c r="C56" s="68"/>
      <c r="D56" s="61"/>
      <c r="E56" s="61">
        <v>4356</v>
      </c>
      <c r="F56" s="61">
        <v>5169</v>
      </c>
      <c r="G56" s="84" t="s">
        <v>122</v>
      </c>
      <c r="H56" s="20">
        <v>0</v>
      </c>
      <c r="I56" s="21">
        <v>35</v>
      </c>
      <c r="J56" s="20">
        <f t="shared" si="6"/>
        <v>35</v>
      </c>
    </row>
    <row r="57" spans="1:10" ht="12.75" customHeight="1">
      <c r="A57" s="101"/>
      <c r="B57" s="49" t="s">
        <v>125</v>
      </c>
      <c r="C57" s="68"/>
      <c r="D57" s="61"/>
      <c r="E57" s="61">
        <v>3639</v>
      </c>
      <c r="F57" s="61">
        <v>5139</v>
      </c>
      <c r="G57" s="84" t="s">
        <v>122</v>
      </c>
      <c r="H57" s="20">
        <v>5</v>
      </c>
      <c r="I57" s="21">
        <v>-5</v>
      </c>
      <c r="J57" s="20">
        <f t="shared" si="6"/>
        <v>0</v>
      </c>
    </row>
    <row r="58" spans="1:10" ht="12.75" customHeight="1">
      <c r="A58" s="71"/>
      <c r="B58" s="49" t="s">
        <v>126</v>
      </c>
      <c r="C58" s="68"/>
      <c r="D58" s="61"/>
      <c r="E58" s="61">
        <v>3639</v>
      </c>
      <c r="F58" s="61">
        <v>5169</v>
      </c>
      <c r="G58" s="84" t="s">
        <v>122</v>
      </c>
      <c r="H58" s="20">
        <v>38</v>
      </c>
      <c r="I58" s="21">
        <v>-35</v>
      </c>
      <c r="J58" s="20">
        <f t="shared" si="6"/>
        <v>3</v>
      </c>
    </row>
    <row r="59" spans="1:10" ht="12.75" customHeight="1">
      <c r="A59" s="101" t="s">
        <v>56</v>
      </c>
      <c r="B59" s="49" t="s">
        <v>128</v>
      </c>
      <c r="C59" s="68"/>
      <c r="D59" s="61"/>
      <c r="E59" s="61">
        <v>3419</v>
      </c>
      <c r="F59" s="61">
        <v>5492</v>
      </c>
      <c r="G59" s="84" t="s">
        <v>127</v>
      </c>
      <c r="H59" s="20">
        <v>0</v>
      </c>
      <c r="I59" s="21">
        <v>15</v>
      </c>
      <c r="J59" s="20">
        <f t="shared" si="6"/>
        <v>15</v>
      </c>
    </row>
    <row r="60" spans="1:10" ht="12.75" customHeight="1">
      <c r="A60" s="101"/>
      <c r="B60" s="49" t="s">
        <v>129</v>
      </c>
      <c r="C60" s="68"/>
      <c r="D60" s="61"/>
      <c r="E60" s="61">
        <v>3419</v>
      </c>
      <c r="F60" s="61">
        <v>5492</v>
      </c>
      <c r="G60" s="84" t="s">
        <v>127</v>
      </c>
      <c r="H60" s="20">
        <v>0</v>
      </c>
      <c r="I60" s="21">
        <v>15</v>
      </c>
      <c r="J60" s="20">
        <f t="shared" si="6"/>
        <v>15</v>
      </c>
    </row>
    <row r="61" spans="1:10" ht="12.75" customHeight="1">
      <c r="A61" s="101"/>
      <c r="B61" s="49" t="s">
        <v>130</v>
      </c>
      <c r="C61" s="68"/>
      <c r="D61" s="61"/>
      <c r="E61" s="61">
        <v>3419</v>
      </c>
      <c r="F61" s="61">
        <v>5492</v>
      </c>
      <c r="G61" s="84" t="s">
        <v>127</v>
      </c>
      <c r="H61" s="20">
        <v>0</v>
      </c>
      <c r="I61" s="21">
        <v>15</v>
      </c>
      <c r="J61" s="20">
        <f t="shared" si="6"/>
        <v>15</v>
      </c>
    </row>
    <row r="62" spans="1:10" ht="12.75" customHeight="1">
      <c r="A62" s="101"/>
      <c r="B62" s="49" t="s">
        <v>131</v>
      </c>
      <c r="C62" s="68"/>
      <c r="D62" s="61"/>
      <c r="E62" s="61">
        <v>3419</v>
      </c>
      <c r="F62" s="61">
        <v>5492</v>
      </c>
      <c r="G62" s="84" t="s">
        <v>127</v>
      </c>
      <c r="H62" s="20">
        <v>0</v>
      </c>
      <c r="I62" s="21">
        <v>15</v>
      </c>
      <c r="J62" s="20">
        <f t="shared" si="6"/>
        <v>15</v>
      </c>
    </row>
    <row r="63" spans="1:10" ht="12.75" customHeight="1">
      <c r="A63" s="101"/>
      <c r="B63" s="49" t="s">
        <v>132</v>
      </c>
      <c r="C63" s="68"/>
      <c r="D63" s="61"/>
      <c r="E63" s="61">
        <v>3419</v>
      </c>
      <c r="F63" s="61">
        <v>5492</v>
      </c>
      <c r="G63" s="84" t="s">
        <v>127</v>
      </c>
      <c r="H63" s="20">
        <v>0</v>
      </c>
      <c r="I63" s="21">
        <v>12.5</v>
      </c>
      <c r="J63" s="20">
        <f t="shared" si="6"/>
        <v>12.5</v>
      </c>
    </row>
    <row r="64" spans="1:10" ht="12.75" customHeight="1">
      <c r="A64" s="101"/>
      <c r="B64" s="49" t="s">
        <v>133</v>
      </c>
      <c r="C64" s="68"/>
      <c r="D64" s="61"/>
      <c r="E64" s="61">
        <v>3419</v>
      </c>
      <c r="F64" s="61">
        <v>5492</v>
      </c>
      <c r="G64" s="84" t="s">
        <v>127</v>
      </c>
      <c r="H64" s="20">
        <v>0</v>
      </c>
      <c r="I64" s="21">
        <v>12.5</v>
      </c>
      <c r="J64" s="20">
        <f t="shared" si="6"/>
        <v>12.5</v>
      </c>
    </row>
    <row r="65" spans="1:10" ht="12.75" customHeight="1">
      <c r="A65" s="101"/>
      <c r="B65" s="49" t="s">
        <v>164</v>
      </c>
      <c r="C65" s="68"/>
      <c r="D65" s="61"/>
      <c r="E65" s="61">
        <v>3312</v>
      </c>
      <c r="F65" s="61">
        <v>5492</v>
      </c>
      <c r="G65" s="84" t="s">
        <v>127</v>
      </c>
      <c r="H65" s="20">
        <v>0</v>
      </c>
      <c r="I65" s="21">
        <v>15</v>
      </c>
      <c r="J65" s="20">
        <f t="shared" si="6"/>
        <v>15</v>
      </c>
    </row>
    <row r="66" spans="1:10" ht="12.75" customHeight="1">
      <c r="A66" s="101"/>
      <c r="B66" s="49" t="s">
        <v>134</v>
      </c>
      <c r="C66" s="68"/>
      <c r="D66" s="61"/>
      <c r="E66" s="61">
        <v>3419</v>
      </c>
      <c r="F66" s="61">
        <v>5492</v>
      </c>
      <c r="G66" s="84" t="s">
        <v>127</v>
      </c>
      <c r="H66" s="20">
        <v>100</v>
      </c>
      <c r="I66" s="21">
        <v>-100</v>
      </c>
      <c r="J66" s="20">
        <f t="shared" si="6"/>
        <v>0</v>
      </c>
    </row>
    <row r="67" spans="1:10" ht="12.75" customHeight="1">
      <c r="A67" s="61" t="s">
        <v>57</v>
      </c>
      <c r="B67" s="69" t="s">
        <v>151</v>
      </c>
      <c r="C67" s="68"/>
      <c r="D67" s="61"/>
      <c r="E67" s="61">
        <v>2212</v>
      </c>
      <c r="F67" s="61">
        <v>5171</v>
      </c>
      <c r="G67" s="84" t="s">
        <v>152</v>
      </c>
      <c r="H67" s="20">
        <v>929</v>
      </c>
      <c r="I67" s="21">
        <v>110</v>
      </c>
      <c r="J67" s="20">
        <f t="shared" si="6"/>
        <v>1039</v>
      </c>
    </row>
    <row r="68" spans="1:10" ht="12.75" customHeight="1">
      <c r="A68" s="70" t="s">
        <v>65</v>
      </c>
      <c r="B68" s="69" t="s">
        <v>163</v>
      </c>
      <c r="C68" s="68"/>
      <c r="D68" s="61"/>
      <c r="E68" s="61">
        <v>2223</v>
      </c>
      <c r="F68" s="61">
        <v>5194</v>
      </c>
      <c r="G68" s="84" t="s">
        <v>63</v>
      </c>
      <c r="H68" s="20">
        <v>15</v>
      </c>
      <c r="I68" s="21">
        <v>10</v>
      </c>
      <c r="J68" s="20">
        <f t="shared" si="6"/>
        <v>25</v>
      </c>
    </row>
    <row r="69" spans="1:10" ht="12.75" customHeight="1">
      <c r="A69" s="71"/>
      <c r="B69" s="69" t="s">
        <v>162</v>
      </c>
      <c r="C69" s="68"/>
      <c r="D69" s="61"/>
      <c r="E69" s="61">
        <v>2223</v>
      </c>
      <c r="F69" s="61">
        <v>5169</v>
      </c>
      <c r="G69" s="84" t="s">
        <v>63</v>
      </c>
      <c r="H69" s="20">
        <v>35</v>
      </c>
      <c r="I69" s="21">
        <v>-10</v>
      </c>
      <c r="J69" s="20">
        <f t="shared" si="6"/>
        <v>25</v>
      </c>
    </row>
    <row r="70" spans="1:10" ht="12.75" customHeight="1">
      <c r="A70" s="70" t="s">
        <v>68</v>
      </c>
      <c r="B70" s="132" t="s">
        <v>60</v>
      </c>
      <c r="C70" s="133"/>
      <c r="D70" s="128"/>
      <c r="E70" s="130">
        <v>6409</v>
      </c>
      <c r="F70" s="130">
        <v>5179</v>
      </c>
      <c r="G70" s="134"/>
      <c r="H70" s="135">
        <v>0</v>
      </c>
      <c r="I70" s="136">
        <v>38</v>
      </c>
      <c r="J70" s="20">
        <f t="shared" si="6"/>
        <v>38</v>
      </c>
    </row>
    <row r="71" spans="1:10" ht="12.75" customHeight="1">
      <c r="A71" s="71"/>
      <c r="B71" s="132" t="s">
        <v>60</v>
      </c>
      <c r="C71" s="128"/>
      <c r="D71" s="128"/>
      <c r="E71" s="131">
        <v>6409</v>
      </c>
      <c r="F71" s="137">
        <v>5329</v>
      </c>
      <c r="G71" s="129"/>
      <c r="H71" s="138">
        <v>38</v>
      </c>
      <c r="I71" s="136">
        <v>-38</v>
      </c>
      <c r="J71" s="20">
        <f t="shared" si="6"/>
        <v>0</v>
      </c>
    </row>
    <row r="72" spans="1:10" ht="12.75" customHeight="1">
      <c r="A72" s="70" t="s">
        <v>69</v>
      </c>
      <c r="B72" s="69" t="s">
        <v>206</v>
      </c>
      <c r="C72" s="68"/>
      <c r="D72" s="61"/>
      <c r="E72" s="61">
        <v>4312</v>
      </c>
      <c r="F72" s="61">
        <v>5221</v>
      </c>
      <c r="G72" s="197" t="s">
        <v>169</v>
      </c>
      <c r="H72" s="20">
        <v>0</v>
      </c>
      <c r="I72" s="21">
        <v>24.1</v>
      </c>
      <c r="J72" s="20">
        <f t="shared" si="6"/>
        <v>24.1</v>
      </c>
    </row>
    <row r="73" spans="1:10" ht="12.75" customHeight="1">
      <c r="A73" s="71"/>
      <c r="B73" s="69" t="s">
        <v>171</v>
      </c>
      <c r="C73" s="68"/>
      <c r="D73" s="61"/>
      <c r="E73" s="61">
        <v>4357</v>
      </c>
      <c r="F73" s="61">
        <v>5222</v>
      </c>
      <c r="G73" s="197" t="s">
        <v>43</v>
      </c>
      <c r="H73" s="20">
        <v>770.32</v>
      </c>
      <c r="I73" s="21">
        <v>-24.1</v>
      </c>
      <c r="J73" s="20">
        <f t="shared" si="6"/>
        <v>746.22</v>
      </c>
    </row>
    <row r="74" spans="1:10" ht="12.75" customHeight="1">
      <c r="A74" s="70" t="s">
        <v>70</v>
      </c>
      <c r="B74" s="69" t="s">
        <v>207</v>
      </c>
      <c r="C74" s="68"/>
      <c r="D74" s="61"/>
      <c r="E74" s="61">
        <v>4357</v>
      </c>
      <c r="F74" s="61">
        <v>5339</v>
      </c>
      <c r="G74" s="197" t="s">
        <v>173</v>
      </c>
      <c r="H74" s="20">
        <v>0</v>
      </c>
      <c r="I74" s="21">
        <v>4</v>
      </c>
      <c r="J74" s="20">
        <f t="shared" si="6"/>
        <v>4</v>
      </c>
    </row>
    <row r="75" spans="1:10" ht="12.75" customHeight="1">
      <c r="A75" s="71"/>
      <c r="B75" s="69" t="s">
        <v>174</v>
      </c>
      <c r="C75" s="68"/>
      <c r="D75" s="61"/>
      <c r="E75" s="61">
        <v>4357</v>
      </c>
      <c r="F75" s="61">
        <v>5222</v>
      </c>
      <c r="G75" s="197" t="s">
        <v>43</v>
      </c>
      <c r="H75" s="20">
        <v>770.32</v>
      </c>
      <c r="I75" s="21">
        <v>-4</v>
      </c>
      <c r="J75" s="20">
        <f t="shared" si="6"/>
        <v>766.32</v>
      </c>
    </row>
    <row r="76" spans="1:10" ht="12.75" customHeight="1">
      <c r="A76" s="70" t="s">
        <v>166</v>
      </c>
      <c r="B76" s="69" t="s">
        <v>208</v>
      </c>
      <c r="C76" s="68"/>
      <c r="D76" s="61"/>
      <c r="E76" s="61">
        <v>4356</v>
      </c>
      <c r="F76" s="61">
        <v>5229</v>
      </c>
      <c r="G76" s="197" t="s">
        <v>175</v>
      </c>
      <c r="H76" s="20">
        <v>0</v>
      </c>
      <c r="I76" s="21">
        <v>9.3</v>
      </c>
      <c r="J76" s="20">
        <f t="shared" si="6"/>
        <v>9.3</v>
      </c>
    </row>
    <row r="77" spans="1:10" ht="12.75" customHeight="1">
      <c r="A77" s="101"/>
      <c r="B77" s="69" t="s">
        <v>209</v>
      </c>
      <c r="C77" s="68"/>
      <c r="D77" s="61"/>
      <c r="E77" s="61">
        <v>4357</v>
      </c>
      <c r="F77" s="61">
        <v>5229</v>
      </c>
      <c r="G77" s="197" t="s">
        <v>175</v>
      </c>
      <c r="H77" s="20">
        <v>0</v>
      </c>
      <c r="I77" s="21">
        <v>25.6</v>
      </c>
      <c r="J77" s="20">
        <f t="shared" si="6"/>
        <v>25.6</v>
      </c>
    </row>
    <row r="78" spans="1:10" ht="12.75" customHeight="1">
      <c r="A78" s="101"/>
      <c r="B78" s="69" t="s">
        <v>210</v>
      </c>
      <c r="C78" s="68"/>
      <c r="D78" s="61"/>
      <c r="E78" s="61">
        <v>4357</v>
      </c>
      <c r="F78" s="61">
        <v>5229</v>
      </c>
      <c r="G78" s="197" t="s">
        <v>175</v>
      </c>
      <c r="H78" s="20">
        <v>0</v>
      </c>
      <c r="I78" s="21">
        <v>11.3</v>
      </c>
      <c r="J78" s="20">
        <f t="shared" si="6"/>
        <v>11.3</v>
      </c>
    </row>
    <row r="79" spans="1:10" ht="12.75" customHeight="1">
      <c r="A79" s="101"/>
      <c r="B79" s="69" t="s">
        <v>211</v>
      </c>
      <c r="C79" s="68"/>
      <c r="D79" s="61"/>
      <c r="E79" s="61">
        <v>3525</v>
      </c>
      <c r="F79" s="61">
        <v>5229</v>
      </c>
      <c r="G79" s="197" t="s">
        <v>175</v>
      </c>
      <c r="H79" s="20">
        <v>0</v>
      </c>
      <c r="I79" s="21">
        <v>3.2</v>
      </c>
      <c r="J79" s="20">
        <f t="shared" si="6"/>
        <v>3.2</v>
      </c>
    </row>
    <row r="80" spans="1:10" ht="12.75" customHeight="1">
      <c r="A80" s="71"/>
      <c r="B80" s="69" t="s">
        <v>176</v>
      </c>
      <c r="C80" s="68"/>
      <c r="D80" s="61"/>
      <c r="E80" s="61">
        <v>4357</v>
      </c>
      <c r="F80" s="61">
        <v>5222</v>
      </c>
      <c r="G80" s="197" t="s">
        <v>43</v>
      </c>
      <c r="H80" s="20">
        <v>770.32</v>
      </c>
      <c r="I80" s="21">
        <f>SUM(I76:I79)*-1</f>
        <v>-49.400000000000006</v>
      </c>
      <c r="J80" s="20">
        <f t="shared" si="6"/>
        <v>720.9200000000001</v>
      </c>
    </row>
    <row r="81" spans="1:10" ht="12.75" customHeight="1">
      <c r="A81" s="70" t="s">
        <v>167</v>
      </c>
      <c r="B81" s="69" t="s">
        <v>212</v>
      </c>
      <c r="C81" s="68"/>
      <c r="D81" s="61"/>
      <c r="E81" s="61">
        <v>4357</v>
      </c>
      <c r="F81" s="61">
        <v>5339</v>
      </c>
      <c r="G81" s="197" t="s">
        <v>178</v>
      </c>
      <c r="H81" s="20">
        <v>0</v>
      </c>
      <c r="I81" s="21">
        <v>8</v>
      </c>
      <c r="J81" s="20">
        <f t="shared" si="6"/>
        <v>8</v>
      </c>
    </row>
    <row r="82" spans="1:10" ht="12.75" customHeight="1">
      <c r="A82" s="71"/>
      <c r="B82" s="69" t="s">
        <v>179</v>
      </c>
      <c r="C82" s="68"/>
      <c r="D82" s="61"/>
      <c r="E82" s="61">
        <v>4357</v>
      </c>
      <c r="F82" s="61">
        <v>5222</v>
      </c>
      <c r="G82" s="197" t="s">
        <v>43</v>
      </c>
      <c r="H82" s="20">
        <v>770.32</v>
      </c>
      <c r="I82" s="21">
        <v>-8</v>
      </c>
      <c r="J82" s="20">
        <f t="shared" si="6"/>
        <v>762.32</v>
      </c>
    </row>
    <row r="83" spans="1:10" ht="12.75" customHeight="1">
      <c r="A83" s="70" t="s">
        <v>168</v>
      </c>
      <c r="B83" s="69" t="s">
        <v>213</v>
      </c>
      <c r="C83" s="68"/>
      <c r="D83" s="61"/>
      <c r="E83" s="61">
        <v>4357</v>
      </c>
      <c r="F83" s="61">
        <v>5339</v>
      </c>
      <c r="G83" s="197" t="s">
        <v>180</v>
      </c>
      <c r="H83" s="20">
        <v>0</v>
      </c>
      <c r="I83" s="21">
        <v>21.2</v>
      </c>
      <c r="J83" s="20">
        <f t="shared" si="6"/>
        <v>21.2</v>
      </c>
    </row>
    <row r="84" spans="1:10" ht="12.75" customHeight="1">
      <c r="A84" s="71"/>
      <c r="B84" s="69" t="s">
        <v>182</v>
      </c>
      <c r="C84" s="68"/>
      <c r="D84" s="61"/>
      <c r="E84" s="61">
        <v>4357</v>
      </c>
      <c r="F84" s="61">
        <v>5222</v>
      </c>
      <c r="G84" s="197" t="s">
        <v>43</v>
      </c>
      <c r="H84" s="20">
        <v>770.32</v>
      </c>
      <c r="I84" s="21">
        <v>-21.2</v>
      </c>
      <c r="J84" s="20">
        <f t="shared" si="6"/>
        <v>749.12</v>
      </c>
    </row>
    <row r="85" spans="1:10" ht="11.25" customHeight="1">
      <c r="A85" s="9"/>
      <c r="B85" s="10"/>
      <c r="C85" s="7"/>
      <c r="D85" s="7"/>
      <c r="E85" s="47"/>
      <c r="F85" s="88" t="s">
        <v>50</v>
      </c>
      <c r="G85" s="24"/>
      <c r="H85" s="11">
        <f>SUM(H21:H84)</f>
        <v>9650.759999999998</v>
      </c>
      <c r="I85" s="25">
        <f aca="true" t="shared" si="7" ref="I85:J85">SUM(I21:I84)</f>
        <v>1298.9999999999998</v>
      </c>
      <c r="J85" s="11">
        <f t="shared" si="7"/>
        <v>10949.760000000002</v>
      </c>
    </row>
    <row r="86" spans="1:11" ht="13" customHeight="1">
      <c r="A86" s="76" t="s">
        <v>30</v>
      </c>
      <c r="B86" s="10"/>
      <c r="C86" s="7"/>
      <c r="D86" s="7"/>
      <c r="E86" s="13"/>
      <c r="F86" s="10"/>
      <c r="G86" s="10"/>
      <c r="H86" s="12"/>
      <c r="I86" s="12"/>
      <c r="J86" s="73"/>
      <c r="K86" s="10"/>
    </row>
    <row r="87" spans="1:11" ht="13" customHeight="1">
      <c r="A87" s="109" t="s">
        <v>8</v>
      </c>
      <c r="B87" s="164" t="s">
        <v>149</v>
      </c>
      <c r="C87" s="165"/>
      <c r="D87" s="166"/>
      <c r="E87" s="166">
        <v>3412</v>
      </c>
      <c r="F87" s="166">
        <v>6122</v>
      </c>
      <c r="G87" s="166">
        <v>6202</v>
      </c>
      <c r="H87" s="95">
        <v>0</v>
      </c>
      <c r="I87" s="105">
        <v>3100</v>
      </c>
      <c r="J87" s="95">
        <f aca="true" t="shared" si="8" ref="J87:J92">H87+I87</f>
        <v>3100</v>
      </c>
      <c r="K87" s="10"/>
    </row>
    <row r="88" spans="1:11" ht="13" customHeight="1">
      <c r="A88" s="109" t="s">
        <v>11</v>
      </c>
      <c r="B88" s="167" t="s">
        <v>156</v>
      </c>
      <c r="C88" s="165"/>
      <c r="D88" s="166"/>
      <c r="E88" s="166">
        <v>2212</v>
      </c>
      <c r="F88" s="166">
        <v>6121</v>
      </c>
      <c r="G88" s="166">
        <v>7211</v>
      </c>
      <c r="H88" s="77">
        <v>4664</v>
      </c>
      <c r="I88" s="105">
        <v>-4100</v>
      </c>
      <c r="J88" s="93">
        <f t="shared" si="8"/>
        <v>564</v>
      </c>
      <c r="K88" s="10"/>
    </row>
    <row r="89" spans="1:11" ht="13" customHeight="1">
      <c r="A89" s="109" t="s">
        <v>28</v>
      </c>
      <c r="B89" s="167" t="s">
        <v>157</v>
      </c>
      <c r="C89" s="165"/>
      <c r="D89" s="166"/>
      <c r="E89" s="166">
        <v>2219</v>
      </c>
      <c r="F89" s="166">
        <v>6121</v>
      </c>
      <c r="G89" s="166">
        <v>6215</v>
      </c>
      <c r="H89" s="95">
        <v>436</v>
      </c>
      <c r="I89" s="105">
        <v>70</v>
      </c>
      <c r="J89" s="93">
        <f t="shared" si="8"/>
        <v>506</v>
      </c>
      <c r="K89" s="10"/>
    </row>
    <row r="90" spans="1:11" ht="13" customHeight="1">
      <c r="A90" s="114"/>
      <c r="B90" s="49" t="s">
        <v>159</v>
      </c>
      <c r="C90" s="68"/>
      <c r="D90" s="61"/>
      <c r="E90" s="61">
        <v>2221</v>
      </c>
      <c r="F90" s="61">
        <v>6121</v>
      </c>
      <c r="G90" s="61">
        <v>7209</v>
      </c>
      <c r="H90" s="20">
        <v>1500</v>
      </c>
      <c r="I90" s="21">
        <v>-70</v>
      </c>
      <c r="J90" s="93">
        <f t="shared" si="8"/>
        <v>1430</v>
      </c>
      <c r="K90" s="10"/>
    </row>
    <row r="91" spans="1:12" ht="13" customHeight="1">
      <c r="A91" s="109" t="s">
        <v>29</v>
      </c>
      <c r="B91" s="167" t="s">
        <v>101</v>
      </c>
      <c r="C91" s="165"/>
      <c r="D91" s="166"/>
      <c r="E91" s="166">
        <v>6171</v>
      </c>
      <c r="F91" s="166">
        <v>6121</v>
      </c>
      <c r="G91" s="166">
        <v>8244</v>
      </c>
      <c r="H91" s="95">
        <v>100</v>
      </c>
      <c r="I91" s="105">
        <v>13</v>
      </c>
      <c r="J91" s="93">
        <f t="shared" si="8"/>
        <v>113</v>
      </c>
      <c r="K91" s="168"/>
      <c r="L91" s="8"/>
    </row>
    <row r="92" spans="1:12" ht="13" customHeight="1">
      <c r="A92" s="107"/>
      <c r="B92" s="167" t="s">
        <v>159</v>
      </c>
      <c r="C92" s="165"/>
      <c r="D92" s="166"/>
      <c r="E92" s="166">
        <v>2221</v>
      </c>
      <c r="F92" s="166">
        <v>6121</v>
      </c>
      <c r="G92" s="166">
        <v>7209</v>
      </c>
      <c r="H92" s="95">
        <v>1500</v>
      </c>
      <c r="I92" s="105">
        <v>-13</v>
      </c>
      <c r="J92" s="93">
        <f t="shared" si="8"/>
        <v>1487</v>
      </c>
      <c r="K92" s="168"/>
      <c r="L92" s="8"/>
    </row>
    <row r="93" spans="1:12" ht="13" customHeight="1">
      <c r="A93" s="61" t="s">
        <v>32</v>
      </c>
      <c r="B93" s="49" t="s">
        <v>153</v>
      </c>
      <c r="C93" s="68"/>
      <c r="D93" s="61"/>
      <c r="E93" s="61">
        <v>3111</v>
      </c>
      <c r="F93" s="61">
        <v>6121</v>
      </c>
      <c r="G93" s="84" t="s">
        <v>154</v>
      </c>
      <c r="H93" s="20">
        <v>700</v>
      </c>
      <c r="I93" s="21">
        <v>-110</v>
      </c>
      <c r="J93" s="20">
        <f>H93+I93</f>
        <v>590</v>
      </c>
      <c r="K93" s="168"/>
      <c r="L93" s="8"/>
    </row>
    <row r="94" spans="1:10" ht="11.25" customHeight="1">
      <c r="A94" s="17"/>
      <c r="B94" s="14"/>
      <c r="C94" s="17"/>
      <c r="D94" s="17"/>
      <c r="E94" s="15"/>
      <c r="F94" s="80" t="s">
        <v>22</v>
      </c>
      <c r="G94" s="49"/>
      <c r="H94" s="16">
        <f>SUM(H87:H93)</f>
        <v>8900</v>
      </c>
      <c r="I94" s="22">
        <f aca="true" t="shared" si="9" ref="I94:J94">SUM(I87:I93)</f>
        <v>-1110</v>
      </c>
      <c r="J94" s="16">
        <f t="shared" si="9"/>
        <v>7790</v>
      </c>
    </row>
    <row r="95" spans="1:10" ht="11.25" customHeight="1">
      <c r="A95" s="17"/>
      <c r="B95" s="14"/>
      <c r="C95" s="17"/>
      <c r="D95" s="17"/>
      <c r="E95" s="15"/>
      <c r="F95" s="15"/>
      <c r="G95" s="72"/>
      <c r="H95" s="32"/>
      <c r="I95" s="22"/>
      <c r="J95" s="16"/>
    </row>
    <row r="96" spans="2:10" ht="11.25" customHeight="1">
      <c r="B96" s="23" t="s">
        <v>67</v>
      </c>
      <c r="C96" s="7"/>
      <c r="D96" s="7"/>
      <c r="E96" s="48" t="s">
        <v>9</v>
      </c>
      <c r="F96" s="53"/>
      <c r="G96" s="46"/>
      <c r="H96" s="21"/>
      <c r="I96" s="21">
        <f>I16</f>
        <v>762.68</v>
      </c>
      <c r="J96" s="21"/>
    </row>
    <row r="97" spans="2:9" ht="11.25" customHeight="1">
      <c r="B97" s="10"/>
      <c r="C97" s="7"/>
      <c r="D97" s="7"/>
      <c r="E97" s="40" t="s">
        <v>16</v>
      </c>
      <c r="F97" s="52"/>
      <c r="G97" s="49"/>
      <c r="H97" s="21"/>
      <c r="I97" s="21">
        <f>I85+I17</f>
        <v>1872.6799999999998</v>
      </c>
    </row>
    <row r="98" spans="2:10" ht="11.25" customHeight="1">
      <c r="B98" s="10"/>
      <c r="C98" s="7"/>
      <c r="D98" s="7"/>
      <c r="E98" s="9" t="s">
        <v>14</v>
      </c>
      <c r="F98" s="10"/>
      <c r="G98" s="47"/>
      <c r="H98" s="42"/>
      <c r="I98" s="21">
        <f>I94</f>
        <v>-1110</v>
      </c>
      <c r="J98" s="20"/>
    </row>
    <row r="99" spans="2:10" ht="11.25" customHeight="1">
      <c r="B99" s="10"/>
      <c r="C99" s="7"/>
      <c r="D99" s="7"/>
      <c r="E99" s="40" t="s">
        <v>23</v>
      </c>
      <c r="F99" s="52"/>
      <c r="G99" s="49"/>
      <c r="H99" s="42"/>
      <c r="I99" s="21">
        <f>I97+I98</f>
        <v>762.6799999999998</v>
      </c>
      <c r="J99" s="20"/>
    </row>
    <row r="100" spans="2:10" ht="11.25" customHeight="1">
      <c r="B100" s="10"/>
      <c r="C100" s="7"/>
      <c r="D100" s="7"/>
      <c r="E100" s="50" t="s">
        <v>15</v>
      </c>
      <c r="F100" s="10"/>
      <c r="G100" s="47"/>
      <c r="H100" s="43"/>
      <c r="I100" s="21">
        <f>I96-I99</f>
        <v>0</v>
      </c>
      <c r="J100" s="20"/>
    </row>
    <row r="101" spans="2:10" ht="11.25" customHeight="1">
      <c r="B101" s="10"/>
      <c r="C101" s="7"/>
      <c r="D101" s="7"/>
      <c r="E101" s="41" t="s">
        <v>31</v>
      </c>
      <c r="F101" s="52"/>
      <c r="G101" s="49"/>
      <c r="H101" s="43"/>
      <c r="I101" s="21">
        <v>0</v>
      </c>
      <c r="J101" s="20"/>
    </row>
    <row r="102" spans="5:10" ht="11.25" customHeight="1">
      <c r="E102" s="83" t="s">
        <v>40</v>
      </c>
      <c r="G102" s="10"/>
      <c r="H102" s="39">
        <v>43236</v>
      </c>
      <c r="J102" s="39">
        <v>43251</v>
      </c>
    </row>
    <row r="103" spans="2:10" ht="11.25" customHeight="1">
      <c r="B103" s="23" t="s">
        <v>102</v>
      </c>
      <c r="C103" s="7"/>
      <c r="D103" s="7"/>
      <c r="E103" s="51" t="s">
        <v>13</v>
      </c>
      <c r="F103" s="53"/>
      <c r="G103" s="46"/>
      <c r="H103" s="44">
        <v>535270.89</v>
      </c>
      <c r="I103" s="21">
        <f>I96</f>
        <v>762.68</v>
      </c>
      <c r="J103" s="21">
        <f>H103+I103</f>
        <v>536033.5700000001</v>
      </c>
    </row>
    <row r="104" spans="2:10" ht="11.25" customHeight="1">
      <c r="B104" s="10"/>
      <c r="C104" s="7"/>
      <c r="D104" s="7"/>
      <c r="E104" s="40" t="s">
        <v>16</v>
      </c>
      <c r="F104" s="52"/>
      <c r="G104" s="49"/>
      <c r="H104" s="45">
        <v>329760.53</v>
      </c>
      <c r="I104" s="21">
        <f>I97</f>
        <v>1872.6799999999998</v>
      </c>
      <c r="J104" s="20">
        <f>H104+I104</f>
        <v>331633.21</v>
      </c>
    </row>
    <row r="105" spans="2:10" ht="11.25" customHeight="1">
      <c r="B105" s="10"/>
      <c r="C105" s="7"/>
      <c r="D105" s="7"/>
      <c r="E105" s="9" t="s">
        <v>14</v>
      </c>
      <c r="F105" s="10"/>
      <c r="G105" s="47"/>
      <c r="H105" s="45">
        <v>243987.1</v>
      </c>
      <c r="I105" s="21">
        <f>I94</f>
        <v>-1110</v>
      </c>
      <c r="J105" s="20">
        <f>H105+I105</f>
        <v>242877.1</v>
      </c>
    </row>
    <row r="106" spans="2:10" ht="11.25" customHeight="1">
      <c r="B106" s="3" t="s">
        <v>190</v>
      </c>
      <c r="E106" s="41" t="s">
        <v>24</v>
      </c>
      <c r="F106" s="52"/>
      <c r="G106" s="49"/>
      <c r="H106" s="21">
        <f aca="true" t="shared" si="10" ref="H106:J106">SUM(H104:H105)</f>
        <v>573747.63</v>
      </c>
      <c r="I106" s="21">
        <f t="shared" si="10"/>
        <v>762.6799999999998</v>
      </c>
      <c r="J106" s="21">
        <f t="shared" si="10"/>
        <v>574510.31</v>
      </c>
    </row>
    <row r="107" spans="5:10" ht="11.25" customHeight="1">
      <c r="E107" s="9" t="s">
        <v>17</v>
      </c>
      <c r="F107" s="10"/>
      <c r="G107" s="47"/>
      <c r="H107" s="20">
        <f aca="true" t="shared" si="11" ref="H107:J107">H103-H106</f>
        <v>-38476.73999999999</v>
      </c>
      <c r="I107" s="21">
        <f t="shared" si="11"/>
        <v>0</v>
      </c>
      <c r="J107" s="20">
        <f t="shared" si="11"/>
        <v>-38476.73999999999</v>
      </c>
    </row>
    <row r="108" spans="5:10" ht="11.25" customHeight="1">
      <c r="E108" s="41" t="s">
        <v>25</v>
      </c>
      <c r="F108" s="52"/>
      <c r="G108" s="49"/>
      <c r="H108" s="54">
        <v>38476.74</v>
      </c>
      <c r="I108" s="21">
        <f>I101</f>
        <v>0</v>
      </c>
      <c r="J108" s="21">
        <f>H108+I108</f>
        <v>38476.74</v>
      </c>
    </row>
    <row r="109" ht="11.25" customHeight="1">
      <c r="H109" s="77" t="s">
        <v>71</v>
      </c>
    </row>
    <row r="110" ht="11.25" customHeight="1"/>
    <row r="111" ht="11.25" customHeight="1"/>
    <row r="112" ht="11.25" customHeight="1"/>
    <row r="113" ht="11.25" customHeight="1"/>
    <row r="114" ht="11.25" customHeight="1"/>
    <row r="115" ht="11.25" customHeight="1"/>
    <row r="116" ht="11.25" customHeight="1"/>
    <row r="117" ht="11.25" customHeight="1"/>
    <row r="118" ht="11.25" customHeight="1"/>
    <row r="119" ht="11.25" customHeight="1"/>
    <row r="120" ht="11.25" customHeight="1"/>
    <row r="121" ht="11.25" customHeight="1"/>
    <row r="122" ht="11.25" customHeight="1"/>
    <row r="123" ht="11.25" customHeight="1"/>
    <row r="124" ht="11.25" customHeight="1"/>
    <row r="125" ht="11.25" customHeight="1"/>
    <row r="126" ht="11.25" customHeight="1"/>
    <row r="127" ht="11.25" customHeight="1"/>
    <row r="128" ht="11.25" customHeight="1"/>
    <row r="129" ht="11.25" customHeight="1"/>
    <row r="130" ht="11.25" customHeight="1"/>
    <row r="131" ht="11.25" customHeight="1"/>
    <row r="132" ht="11.25" customHeight="1"/>
    <row r="133" ht="11.25" customHeight="1"/>
    <row r="134" ht="11.25" customHeight="1"/>
    <row r="135" ht="11.25" customHeight="1"/>
    <row r="136" ht="11.25" customHeight="1"/>
    <row r="137" ht="11.25" customHeight="1"/>
    <row r="138" ht="11.25" customHeight="1"/>
    <row r="139" ht="11.25" customHeight="1"/>
    <row r="140" ht="11.25" customHeight="1"/>
    <row r="141" ht="11.25" customHeight="1"/>
    <row r="142" ht="11.25" customHeight="1"/>
    <row r="143" ht="11.25" customHeight="1"/>
    <row r="144" ht="11.25" customHeight="1"/>
    <row r="145" ht="11.25" customHeight="1"/>
    <row r="146" ht="11.25" customHeight="1"/>
    <row r="147" ht="11.25" customHeight="1"/>
    <row r="148" ht="11.25" customHeight="1"/>
    <row r="149" ht="11.25" customHeight="1"/>
    <row r="150" ht="11.25" customHeight="1"/>
    <row r="151" ht="11.25" customHeight="1"/>
    <row r="152" ht="11.25" customHeight="1"/>
    <row r="153" ht="11.25" customHeight="1"/>
    <row r="154" ht="11.25" customHeight="1"/>
    <row r="155" ht="11.25" customHeight="1"/>
    <row r="156" ht="11.25" customHeight="1"/>
    <row r="157" ht="11.25" customHeight="1"/>
    <row r="158" ht="11.25" customHeight="1"/>
    <row r="159" ht="11.25" customHeight="1"/>
    <row r="160" ht="11.25" customHeight="1"/>
    <row r="161" ht="11.25" customHeight="1"/>
    <row r="162" ht="11.25" customHeight="1"/>
    <row r="163" ht="11.25" customHeight="1"/>
    <row r="164" ht="11.25" customHeight="1"/>
    <row r="165" ht="11.25" customHeight="1"/>
    <row r="166" ht="11.25" customHeight="1"/>
    <row r="167" ht="11.25" customHeight="1"/>
    <row r="168" ht="11.25" customHeight="1"/>
    <row r="169" ht="11.25" customHeight="1"/>
    <row r="170" ht="11.25" customHeight="1"/>
    <row r="171" ht="11.25" customHeight="1"/>
    <row r="172" ht="11.25" customHeight="1"/>
    <row r="173" ht="11.25" customHeight="1"/>
    <row r="174" ht="11.25" customHeight="1"/>
    <row r="175" ht="11.25" customHeight="1"/>
    <row r="176" ht="11.25" customHeight="1"/>
  </sheetData>
  <mergeCells count="4">
    <mergeCell ref="B2:B3"/>
    <mergeCell ref="E2:E3"/>
    <mergeCell ref="F2:F3"/>
    <mergeCell ref="G2:G3"/>
  </mergeCells>
  <conditionalFormatting sqref="B1:B2">
    <cfRule type="expression" priority="16" dxfId="2" stopIfTrue="1">
      <formula>$L1="Z"</formula>
    </cfRule>
    <cfRule type="expression" priority="17" dxfId="1" stopIfTrue="1">
      <formula>$L1="T"</formula>
    </cfRule>
    <cfRule type="expression" priority="18" dxfId="0" stopIfTrue="1">
      <formula>$L1="Y"</formula>
    </cfRule>
  </conditionalFormatting>
  <conditionalFormatting sqref="B2">
    <cfRule type="expression" priority="13" dxfId="2" stopIfTrue="1">
      <formula>$L2="Z"</formula>
    </cfRule>
    <cfRule type="expression" priority="14" dxfId="1" stopIfTrue="1">
      <formula>$L2="T"</formula>
    </cfRule>
    <cfRule type="expression" priority="15" dxfId="0" stopIfTrue="1">
      <formula>$L2="Y"</formula>
    </cfRule>
  </conditionalFormatting>
  <conditionalFormatting sqref="C16:D18">
    <cfRule type="expression" priority="10" dxfId="2" stopIfTrue="1">
      <formula>#REF!="Z"</formula>
    </cfRule>
    <cfRule type="expression" priority="11" dxfId="1" stopIfTrue="1">
      <formula>#REF!="T"</formula>
    </cfRule>
    <cfRule type="expression" priority="12" dxfId="0" stopIfTrue="1">
      <formula>#REF!="Y"</formula>
    </cfRule>
  </conditionalFormatting>
  <conditionalFormatting sqref="H103">
    <cfRule type="expression" priority="7" dxfId="2" stopIfTrue="1">
      <formula>$J103="Z"</formula>
    </cfRule>
    <cfRule type="expression" priority="8" dxfId="1" stopIfTrue="1">
      <formula>$J103="T"</formula>
    </cfRule>
    <cfRule type="expression" priority="9" dxfId="0" stopIfTrue="1">
      <formula>$J103="Y"</formula>
    </cfRule>
  </conditionalFormatting>
  <conditionalFormatting sqref="H104">
    <cfRule type="expression" priority="4" dxfId="2" stopIfTrue="1">
      <formula>$J104="Z"</formula>
    </cfRule>
    <cfRule type="expression" priority="5" dxfId="1" stopIfTrue="1">
      <formula>$J104="T"</formula>
    </cfRule>
    <cfRule type="expression" priority="6" dxfId="0" stopIfTrue="1">
      <formula>$J104="Y"</formula>
    </cfRule>
  </conditionalFormatting>
  <conditionalFormatting sqref="H105">
    <cfRule type="expression" priority="1" dxfId="2" stopIfTrue="1">
      <formula>$J105="Z"</formula>
    </cfRule>
    <cfRule type="expression" priority="2" dxfId="1" stopIfTrue="1">
      <formula>$J105="T"</formula>
    </cfRule>
    <cfRule type="expression" priority="3" dxfId="0" stopIfTrue="1">
      <formula>$J105="Y"</formula>
    </cfRule>
  </conditionalFormatting>
  <printOptions/>
  <pageMargins left="0.54" right="0.35433070866141736" top="0.43" bottom="0.31496062992125984" header="0.31496062992125984" footer="0.31496062992125984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00390625" defaultRowHeight="12.75"/>
  <sheetData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MěÚ Otrokovice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Kováč Jan</dc:creator>
  <cp:keywords/>
  <dc:description/>
  <cp:lastModifiedBy>Dokoupil Jaroslav</cp:lastModifiedBy>
  <cp:lastPrinted>2018-05-31T06:12:23Z</cp:lastPrinted>
  <dcterms:created xsi:type="dcterms:W3CDTF">2004-05-12T14:10:42Z</dcterms:created>
  <dcterms:modified xsi:type="dcterms:W3CDTF">2018-06-07T07:42:45Z</dcterms:modified>
  <cp:category/>
  <cp:version/>
  <cp:contentType/>
  <cp:contentStatus/>
</cp:coreProperties>
</file>