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RO č.8 04.07." sheetId="1" r:id="rId1"/>
    <sheet name="dodatek" sheetId="2" r:id="rId2"/>
    <sheet name="Schváleno RMO" sheetId="3" r:id="rId3"/>
    <sheet name="List2" sheetId="4" r:id="rId4"/>
  </sheets>
  <definedNames>
    <definedName name="_xlnm.Print_Area" localSheetId="0">'RO č.8 04.07.'!$A$1:$J$87</definedName>
  </definedNames>
  <calcPr fullCalcOnLoad="1"/>
</workbook>
</file>

<file path=xl/sharedStrings.xml><?xml version="1.0" encoding="utf-8"?>
<sst xmlns="http://schemas.openxmlformats.org/spreadsheetml/2006/main" count="245" uniqueCount="158">
  <si>
    <t>Poř.</t>
  </si>
  <si>
    <t>§</t>
  </si>
  <si>
    <t>Položka</t>
  </si>
  <si>
    <t>Organizace</t>
  </si>
  <si>
    <t xml:space="preserve">Platný </t>
  </si>
  <si>
    <t>Nový</t>
  </si>
  <si>
    <t>čís.</t>
  </si>
  <si>
    <t>rozpočet</t>
  </si>
  <si>
    <t>1.</t>
  </si>
  <si>
    <t>Příjmy celkem</t>
  </si>
  <si>
    <t>Text</t>
  </si>
  <si>
    <t>2.</t>
  </si>
  <si>
    <t>RO</t>
  </si>
  <si>
    <t>Příjmy</t>
  </si>
  <si>
    <t>Investice</t>
  </si>
  <si>
    <t>P-V-I</t>
  </si>
  <si>
    <t>Běžné výdaje</t>
  </si>
  <si>
    <t>Příjmy - výdaje</t>
  </si>
  <si>
    <t>Účel.</t>
  </si>
  <si>
    <t>znak</t>
  </si>
  <si>
    <t>B) Změny v běžných výdajích</t>
  </si>
  <si>
    <t>Výdaje saldo</t>
  </si>
  <si>
    <t>Investice saldo</t>
  </si>
  <si>
    <t>Celkové výdaje (běžné+investice)</t>
  </si>
  <si>
    <t>Celkové výdaje (BV+inv)</t>
  </si>
  <si>
    <t>Finance</t>
  </si>
  <si>
    <t>Platný rozpočet</t>
  </si>
  <si>
    <t xml:space="preserve"> Financování</t>
  </si>
  <si>
    <t>3.</t>
  </si>
  <si>
    <t>4.</t>
  </si>
  <si>
    <t xml:space="preserve">C) Změny v investicích  </t>
  </si>
  <si>
    <t>Financování</t>
  </si>
  <si>
    <t>5.</t>
  </si>
  <si>
    <t>Příloha  č. 3</t>
  </si>
  <si>
    <t>Výdaje provozní (běžné)</t>
  </si>
  <si>
    <t>P= příjmy   V= výdaje   NZ= nově zařazeno do R2018</t>
  </si>
  <si>
    <t>6.</t>
  </si>
  <si>
    <t xml:space="preserve">       Platný rozpočet</t>
  </si>
  <si>
    <t>0518</t>
  </si>
  <si>
    <t>7.</t>
  </si>
  <si>
    <t>8.</t>
  </si>
  <si>
    <t>9.</t>
  </si>
  <si>
    <t>10.</t>
  </si>
  <si>
    <t>11.</t>
  </si>
  <si>
    <t>12.</t>
  </si>
  <si>
    <t>13.</t>
  </si>
  <si>
    <t>Výdaje běžné saldo</t>
  </si>
  <si>
    <t>14.</t>
  </si>
  <si>
    <t>investice</t>
  </si>
  <si>
    <t>0730</t>
  </si>
  <si>
    <t xml:space="preserve">A) Změny příjmů a jejich použití   -NEJSOU   </t>
  </si>
  <si>
    <t>1245</t>
  </si>
  <si>
    <t xml:space="preserve">B) Změny v běžných výdajích  </t>
  </si>
  <si>
    <t>0363</t>
  </si>
  <si>
    <t xml:space="preserve">A) Změny příjmů a jejich použití </t>
  </si>
  <si>
    <t>č.8</t>
  </si>
  <si>
    <t>Otrokovice 04.07.2018</t>
  </si>
  <si>
    <t>NZ</t>
  </si>
  <si>
    <t>0003</t>
  </si>
  <si>
    <t xml:space="preserve">Rozpočtové opatření č85/2018 - změna schváleného rozpočtu roku 2018 - Červenec (údaje v tis. Kč) DODATEK Č. 1 </t>
  </si>
  <si>
    <t>Rekapitulace Rozpočtového opatření č.8  DODATEK Č.1</t>
  </si>
  <si>
    <t>Rekapitulace celkového rozpočtu města na rok 2018 včetně RO č.8 včetně dodatku č.1</t>
  </si>
  <si>
    <t>Otrokovice 11.7.2018</t>
  </si>
  <si>
    <t>OŠK-Vydavatelská činnost, kniha Objektivem času- snížení</t>
  </si>
  <si>
    <t>OŠK-záštita starosty navýšení</t>
  </si>
  <si>
    <t>OŠK-záštita místostarosty navýšení</t>
  </si>
  <si>
    <t>1244</t>
  </si>
  <si>
    <t>OŠK- prostředky RMO na dotace do kultury, přesun záštity</t>
  </si>
  <si>
    <t>0522</t>
  </si>
  <si>
    <t>OŠK-Otrokov.letní slavnosti, pohoštění partnerská města zvýšení</t>
  </si>
  <si>
    <t>2239</t>
  </si>
  <si>
    <t>OŠK-Otrokov.letní slavnosti, ostat.osob.výdaje, odměny překladatelů snížení</t>
  </si>
  <si>
    <t>OŠK-Otrokov.letní slavnosti, nákup materiálu snížení</t>
  </si>
  <si>
    <t>0603</t>
  </si>
  <si>
    <t>0742</t>
  </si>
  <si>
    <t>OŠK-záštita starosty přesun na TOM 1419 turistika</t>
  </si>
  <si>
    <t>0790</t>
  </si>
  <si>
    <t>0591</t>
  </si>
  <si>
    <t>SOC- prostředky na dotace do sociálních služeb, přesun DS Loučka</t>
  </si>
  <si>
    <t>0516</t>
  </si>
  <si>
    <t>SOC-prostředky na dot.do ostat.služeb v soc.oblasti, přesun Nemocnice Vizovice</t>
  </si>
  <si>
    <t>0794</t>
  </si>
  <si>
    <t>0584</t>
  </si>
  <si>
    <t>0521</t>
  </si>
  <si>
    <r>
      <t xml:space="preserve">Neinv.dot.MŠMT pro ZŠ Trávníky- OP VVV-Rovný přístup ke vzdělání  Kč 253.952,46  </t>
    </r>
    <r>
      <rPr>
        <b/>
        <sz val="10"/>
        <rFont val="Arial"/>
        <family val="2"/>
      </rPr>
      <t>P</t>
    </r>
  </si>
  <si>
    <r>
      <t xml:space="preserve">Neinv.dot.MŠMT pro ZŠ Trávníky- OP VVV-Rovný přístup ke vzdělání Kč 44.815,14      </t>
    </r>
    <r>
      <rPr>
        <b/>
        <sz val="10"/>
        <rFont val="Arial"/>
        <family val="2"/>
      </rPr>
      <t>P</t>
    </r>
  </si>
  <si>
    <t>0359</t>
  </si>
  <si>
    <r>
      <t xml:space="preserve">Příspěvek pro PO ZŠ Trávníky- OP VVV-Rovný přístup ke vzdělání  Kč 253.952,46      </t>
    </r>
    <r>
      <rPr>
        <b/>
        <sz val="10"/>
        <rFont val="Arial"/>
        <family val="2"/>
      </rPr>
      <t>V</t>
    </r>
  </si>
  <si>
    <t>OB- úhrada ztráty hosp. za r.2017 (142.360,92Kč) z rozpočtu města RMO 322/06/18</t>
  </si>
  <si>
    <r>
      <t xml:space="preserve">Příjem za prodej RD včetně pozemku Jungmanova 1861 v dražbě                             </t>
    </r>
    <r>
      <rPr>
        <b/>
        <sz val="10"/>
        <rFont val="Arial"/>
        <family val="2"/>
      </rPr>
      <t>P</t>
    </r>
  </si>
  <si>
    <t>0700</t>
  </si>
  <si>
    <t>0498</t>
  </si>
  <si>
    <t>0448</t>
  </si>
  <si>
    <t>8258</t>
  </si>
  <si>
    <t xml:space="preserve">Navýšení vytvořené rezervy na investice o volné prostředky                                   </t>
  </si>
  <si>
    <r>
      <t xml:space="preserve">Příjem Daň z příjmů právnických osob město Otrokovice za r. 2017 Kč  3,711.650     </t>
    </r>
    <r>
      <rPr>
        <b/>
        <sz val="10"/>
        <rFont val="Arial CE"/>
        <family val="0"/>
      </rPr>
      <t>P</t>
    </r>
  </si>
  <si>
    <r>
      <t xml:space="preserve">Platba daně z příjmů za město Otrokovice za r.2017 ve výši Kč  3,711.650                  </t>
    </r>
    <r>
      <rPr>
        <b/>
        <sz val="10"/>
        <rFont val="Arial CE"/>
        <family val="0"/>
      </rPr>
      <t>V</t>
    </r>
  </si>
  <si>
    <r>
      <t xml:space="preserve">OŠK- nákup ostat.služeb- zajištění koncertu STRUNY RUSI  RMO 269/06/18          </t>
    </r>
    <r>
      <rPr>
        <b/>
        <sz val="10"/>
        <rFont val="Arial"/>
        <family val="2"/>
      </rPr>
      <t>V</t>
    </r>
  </si>
  <si>
    <r>
      <t xml:space="preserve">OŠK-příjem daru TOMA a.s.-koncert ochestru STRUNY RUSI - RMO 269/06/18        </t>
    </r>
    <r>
      <rPr>
        <b/>
        <sz val="10"/>
        <rFont val="Arial"/>
        <family val="2"/>
      </rPr>
      <t>P</t>
    </r>
  </si>
  <si>
    <r>
      <t xml:space="preserve">Otrokovická Beseda- vratka nečerpané zálohy na dotaci z r.2017 RMO 322/06/18      </t>
    </r>
    <r>
      <rPr>
        <b/>
        <sz val="10"/>
        <rFont val="Arial"/>
        <family val="2"/>
      </rPr>
      <t>P</t>
    </r>
  </si>
  <si>
    <t>15.</t>
  </si>
  <si>
    <t>Rezerva na kalamitní situace řešené TSO, snížení</t>
  </si>
  <si>
    <t>SOC- Prostředky RMO na humanitu, přesun Dobré ruce</t>
  </si>
  <si>
    <t>16.</t>
  </si>
  <si>
    <t>SOC- Družební setkání důchodců - pohoštění - zvýšení</t>
  </si>
  <si>
    <t>0335</t>
  </si>
  <si>
    <t>SOC- Družební setkání důchodců - nákup ost. služeb snížení</t>
  </si>
  <si>
    <t>0329</t>
  </si>
  <si>
    <t>SOC- KD Baťov soc. zabezpečení - snížení</t>
  </si>
  <si>
    <t>SOC- KD Baťov povinné zdrav. pojištění - snížení</t>
  </si>
  <si>
    <t>0483</t>
  </si>
  <si>
    <t>13305</t>
  </si>
  <si>
    <t>0480</t>
  </si>
  <si>
    <t>0470</t>
  </si>
  <si>
    <t>0450</t>
  </si>
  <si>
    <t>0452</t>
  </si>
  <si>
    <t>0481</t>
  </si>
  <si>
    <t>0482</t>
  </si>
  <si>
    <r>
      <t xml:space="preserve">Účel.dot.KÚ ZK pro Senior-Denní stacionář, identifikátor 1373730  Kč 100.000    </t>
    </r>
    <r>
      <rPr>
        <b/>
        <sz val="10"/>
        <rFont val="Arial"/>
        <family val="2"/>
      </rPr>
      <t>P</t>
    </r>
  </si>
  <si>
    <r>
      <t xml:space="preserve">Neinv.transfer pro Senior-Denní stacionář, identifikátor 1373730  Kč 100.000      </t>
    </r>
    <r>
      <rPr>
        <b/>
        <sz val="10"/>
        <rFont val="Arial"/>
        <family val="2"/>
      </rPr>
      <t>V</t>
    </r>
  </si>
  <si>
    <r>
      <t xml:space="preserve">Účel.dot.KÚ ZK pro Senior-Domov pro seniory, identif. 1869567 Kč 2 401.600     </t>
    </r>
    <r>
      <rPr>
        <b/>
        <sz val="10"/>
        <rFont val="Arial"/>
        <family val="2"/>
      </rPr>
      <t>P</t>
    </r>
  </si>
  <si>
    <r>
      <t xml:space="preserve">Neinv.transfer pro Senior-Domov pro seniory, identifik. 1869567 Kč 2 401.600   </t>
    </r>
    <r>
      <rPr>
        <b/>
        <sz val="10"/>
        <rFont val="Arial"/>
        <family val="2"/>
      </rPr>
      <t>V</t>
    </r>
  </si>
  <si>
    <r>
      <t xml:space="preserve">Účel.dot.KÚ ZK pro Senior-Pečovatelská služba, identif. 2119454 Kč 723.200  </t>
    </r>
    <r>
      <rPr>
        <b/>
        <sz val="10"/>
        <rFont val="Arial"/>
        <family val="2"/>
      </rPr>
      <t>P</t>
    </r>
  </si>
  <si>
    <r>
      <t xml:space="preserve">Neinv.transfer pro Senior-Pečovatelská služba, identif. 2119454 Kč 723.200     </t>
    </r>
    <r>
      <rPr>
        <b/>
        <sz val="10"/>
        <rFont val="Arial"/>
        <family val="2"/>
      </rPr>
      <t>V</t>
    </r>
  </si>
  <si>
    <r>
      <t xml:space="preserve">Účel.dot.KÚ ZK pro Senior-Domov pro seniory, identif. 3511015 Kč 2 903.200     </t>
    </r>
    <r>
      <rPr>
        <b/>
        <sz val="10"/>
        <rFont val="Arial"/>
        <family val="2"/>
      </rPr>
      <t>P</t>
    </r>
  </si>
  <si>
    <r>
      <t xml:space="preserve">Neinv.transfer pro Senior-Domov pro seniory, identif. 3511015 Kč 2 903.200      </t>
    </r>
    <r>
      <rPr>
        <b/>
        <sz val="10"/>
        <rFont val="Arial"/>
        <family val="2"/>
      </rPr>
      <t>V</t>
    </r>
  </si>
  <si>
    <r>
      <t xml:space="preserve">Účel.dot.KÚ ZK pro Senior-Odlehčovací služby, identif. 3940307 Kč 354.800       </t>
    </r>
    <r>
      <rPr>
        <b/>
        <sz val="10"/>
        <rFont val="Arial"/>
        <family val="2"/>
      </rPr>
      <t>P</t>
    </r>
  </si>
  <si>
    <r>
      <t xml:space="preserve">Neinv.transfer pro Senior-Odlehčovací služby, identif. 3940307 Kč 354.800         </t>
    </r>
    <r>
      <rPr>
        <b/>
        <sz val="10"/>
        <rFont val="Arial"/>
        <family val="2"/>
      </rPr>
      <t>V</t>
    </r>
  </si>
  <si>
    <r>
      <t xml:space="preserve">Účel.dot.KÚ ZK pro Senior-Domov zvl.režim, identifikátor 6696436 Kč 1 719.200  </t>
    </r>
    <r>
      <rPr>
        <b/>
        <sz val="10"/>
        <rFont val="Arial"/>
        <family val="2"/>
      </rPr>
      <t>P</t>
    </r>
  </si>
  <si>
    <r>
      <t xml:space="preserve">Neinv.transfer pro Senior-Domov zvl.režim, identifikátor 6696436 Kč 1 719.200    </t>
    </r>
    <r>
      <rPr>
        <b/>
        <sz val="10"/>
        <rFont val="Arial"/>
        <family val="2"/>
      </rPr>
      <t>V</t>
    </r>
  </si>
  <si>
    <r>
      <t xml:space="preserve">Účel.dot.KÚ ZK pro Senior-Odlehčovací služby, identifikátor 7318632 Kč 354.800 </t>
    </r>
    <r>
      <rPr>
        <b/>
        <sz val="10"/>
        <rFont val="Arial"/>
        <family val="2"/>
      </rPr>
      <t>P</t>
    </r>
  </si>
  <si>
    <r>
      <t xml:space="preserve">Neinv.transfer pro Senior-Odlehčovací služby, identifikátor 7318632 Kč 354.800   </t>
    </r>
    <r>
      <rPr>
        <b/>
        <sz val="10"/>
        <rFont val="Arial"/>
        <family val="2"/>
      </rPr>
      <t>V</t>
    </r>
  </si>
  <si>
    <t>Výdaje (investiční)</t>
  </si>
  <si>
    <t>7266</t>
  </si>
  <si>
    <t>Nákup podílu na čp.1342 náměstí 3. května, nebytové prostory ZMO 342/06/18</t>
  </si>
  <si>
    <t>OŽP- odběr a analýza pachových látek a pachová studie Baťov</t>
  </si>
  <si>
    <t>SOC-prostředky na dot.do ostat.služeb v soc. oblasti, přesun ČČK Zlín</t>
  </si>
  <si>
    <t>Navýšení dotace pro Rallye Zlín s.r.o na akci Barum Czech Rallye ZMO/334/06/18</t>
  </si>
  <si>
    <t>KRR- Fin.dar Hasič.záchrannému sboru ZK- rekonstrukce jídelny ZMO/333/06/18</t>
  </si>
  <si>
    <t>KRR- prostředky na zajištění CO ve městě  ZMO/333/06/18</t>
  </si>
  <si>
    <t>SOC-Neinv.dot.na činnost Oblast.spolku ČČK Zlín ZMO/335/06/18</t>
  </si>
  <si>
    <t>OŠK-dar TJ Jiskra Otrokovice- Rozloučení s prázdninami ZMO/332/06/18</t>
  </si>
  <si>
    <t>OŠK-záštita místostarosty přesun na TJ Jiskra Rozloučení… ZMO/332/0618</t>
  </si>
  <si>
    <t>Rekapitulace celkového rozpočtu města na rok 2018 včetně RO č. 8</t>
  </si>
  <si>
    <t>Rekapitulace Rozpočtového opatření č. 8</t>
  </si>
  <si>
    <t>č. 8</t>
  </si>
  <si>
    <t>KRŘ - zveřejňování výsledků monitoringů - zvýšení</t>
  </si>
  <si>
    <t xml:space="preserve">KRŘ - opravy a udržování dig. pov. plánu - snížení </t>
  </si>
  <si>
    <t>SOC- KD Baťov ost. os. výdaje - snížení</t>
  </si>
  <si>
    <t xml:space="preserve">Rozpočtové opatření č. 8/2018 - změna schváleného rozpočtu roku 2018 - červenec  (údaje v tis. Kč) </t>
  </si>
  <si>
    <t>Stavba společ. plotu se AVZO TSČ ČR na poz. p.č.754/11 KÚ Žlutava us.ZMO/247/06/17</t>
  </si>
  <si>
    <t>SOC-Neinv.dot.na činnost - Nemocnice Milosrd.bratří Vizovice ZMO/335/06/18</t>
  </si>
  <si>
    <r>
      <t xml:space="preserve">OŠK- Dar AsociaciTOM 1419 Otrokovice- závod turistického poháru </t>
    </r>
    <r>
      <rPr>
        <b/>
        <sz val="10"/>
        <rFont val="Arial CE"/>
        <family val="0"/>
      </rPr>
      <t>RMO 401/07/18</t>
    </r>
  </si>
  <si>
    <t>Příloha č. RMO/405/07/18</t>
  </si>
  <si>
    <t>OŠK-učebnice pro 1.ročník ZŠ Bapovídky ( Baťovy povídky)</t>
  </si>
  <si>
    <r>
      <t xml:space="preserve">SOC- Neinv.dotace Domov pro seniory Loučka -DZR- </t>
    </r>
    <r>
      <rPr>
        <b/>
        <sz val="10"/>
        <rFont val="Arial CE"/>
        <family val="0"/>
      </rPr>
      <t>RMO 372/07/18</t>
    </r>
  </si>
  <si>
    <r>
      <t xml:space="preserve">SOC-Fin.dar na činnost Dobré ruce z.s. - Kočičí útulek  </t>
    </r>
    <r>
      <rPr>
        <b/>
        <sz val="10"/>
        <rFont val="Arial CE"/>
        <family val="0"/>
      </rPr>
      <t>RMO 373/07/18</t>
    </r>
  </si>
  <si>
    <r>
      <t xml:space="preserve">Příspěvek pro PO ZŠ Trávníky- OP VVV-Rovný přístup ke vzdělání Kč 44.815,14           </t>
    </r>
    <r>
      <rPr>
        <b/>
        <sz val="10"/>
        <rFont val="Arial"/>
        <family val="2"/>
      </rPr>
      <t>V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</si>
</sst>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9" fillId="24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0" fillId="4" borderId="11" xfId="0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4" fontId="19" fillId="0" borderId="14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24" borderId="0" xfId="0" applyFont="1" applyFill="1" applyBorder="1" applyAlignment="1">
      <alignment/>
    </xf>
    <xf numFmtId="0" fontId="19" fillId="24" borderId="0" xfId="0" applyFont="1" applyFill="1" applyBorder="1" applyAlignment="1">
      <alignment horizontal="right"/>
    </xf>
    <xf numFmtId="4" fontId="19" fillId="24" borderId="12" xfId="0" applyNumberFormat="1" applyFont="1" applyFill="1" applyBorder="1" applyAlignment="1">
      <alignment horizontal="right"/>
    </xf>
    <xf numFmtId="0" fontId="19" fillId="24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19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4" fontId="20" fillId="24" borderId="12" xfId="0" applyNumberFormat="1" applyFont="1" applyFill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4" fontId="20" fillId="0" borderId="14" xfId="0" applyNumberFormat="1" applyFont="1" applyBorder="1" applyAlignment="1">
      <alignment/>
    </xf>
    <xf numFmtId="0" fontId="21" fillId="0" borderId="0" xfId="0" applyFont="1" applyAlignment="1">
      <alignment/>
    </xf>
    <xf numFmtId="0" fontId="19" fillId="24" borderId="13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left"/>
    </xf>
    <xf numFmtId="49" fontId="19" fillId="24" borderId="0" xfId="0" applyNumberFormat="1" applyFont="1" applyFill="1" applyBorder="1" applyAlignment="1">
      <alignment horizontal="center"/>
    </xf>
    <xf numFmtId="0" fontId="20" fillId="24" borderId="15" xfId="0" applyFont="1" applyFill="1" applyBorder="1" applyAlignment="1">
      <alignment horizontal="left"/>
    </xf>
    <xf numFmtId="49" fontId="19" fillId="24" borderId="14" xfId="0" applyNumberFormat="1" applyFont="1" applyFill="1" applyBorder="1" applyAlignment="1">
      <alignment horizontal="center"/>
    </xf>
    <xf numFmtId="4" fontId="19" fillId="24" borderId="14" xfId="0" applyNumberFormat="1" applyFont="1" applyFill="1" applyBorder="1" applyAlignment="1">
      <alignment horizontal="right"/>
    </xf>
    <xf numFmtId="0" fontId="20" fillId="24" borderId="0" xfId="0" applyFont="1" applyFill="1" applyBorder="1" applyAlignment="1">
      <alignment horizontal="left"/>
    </xf>
    <xf numFmtId="0" fontId="20" fillId="24" borderId="15" xfId="0" applyFont="1" applyFill="1" applyBorder="1" applyAlignment="1">
      <alignment/>
    </xf>
    <xf numFmtId="0" fontId="20" fillId="24" borderId="14" xfId="0" applyFont="1" applyFill="1" applyBorder="1" applyAlignment="1">
      <alignment/>
    </xf>
    <xf numFmtId="4" fontId="20" fillId="24" borderId="14" xfId="0" applyNumberFormat="1" applyFont="1" applyFill="1" applyBorder="1" applyAlignment="1">
      <alignment/>
    </xf>
    <xf numFmtId="4" fontId="19" fillId="24" borderId="14" xfId="0" applyNumberFormat="1" applyFont="1" applyFill="1" applyBorder="1" applyAlignment="1">
      <alignment/>
    </xf>
    <xf numFmtId="4" fontId="20" fillId="24" borderId="14" xfId="0" applyNumberFormat="1" applyFont="1" applyFill="1" applyBorder="1" applyAlignment="1">
      <alignment horizontal="right"/>
    </xf>
    <xf numFmtId="14" fontId="19" fillId="0" borderId="0" xfId="0" applyNumberFormat="1" applyFont="1" applyAlignment="1">
      <alignment/>
    </xf>
    <xf numFmtId="0" fontId="19" fillId="0" borderId="16" xfId="0" applyFont="1" applyBorder="1" applyAlignment="1">
      <alignment/>
    </xf>
    <xf numFmtId="0" fontId="20" fillId="0" borderId="16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25" borderId="17" xfId="36" applyNumberFormat="1" applyFont="1" applyFill="1" applyBorder="1" applyAlignment="1" applyProtection="1">
      <alignment/>
      <protection/>
    </xf>
    <xf numFmtId="4" fontId="19" fillId="25" borderId="17" xfId="36" applyNumberFormat="1" applyFont="1" applyFill="1" applyBorder="1" applyAlignment="1" applyProtection="1">
      <alignment/>
      <protection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4" fontId="20" fillId="0" borderId="21" xfId="0" applyNumberFormat="1" applyFont="1" applyBorder="1" applyAlignment="1">
      <alignment/>
    </xf>
    <xf numFmtId="0" fontId="19" fillId="24" borderId="15" xfId="0" applyFont="1" applyFill="1" applyBorder="1" applyAlignment="1">
      <alignment horizontal="right"/>
    </xf>
    <xf numFmtId="4" fontId="19" fillId="24" borderId="10" xfId="0" applyNumberFormat="1" applyFont="1" applyFill="1" applyBorder="1" applyAlignment="1">
      <alignment horizontal="right"/>
    </xf>
    <xf numFmtId="4" fontId="20" fillId="24" borderId="10" xfId="0" applyNumberFormat="1" applyFont="1" applyFill="1" applyBorder="1" applyAlignment="1">
      <alignment horizontal="right"/>
    </xf>
    <xf numFmtId="0" fontId="19" fillId="24" borderId="22" xfId="0" applyFont="1" applyFill="1" applyBorder="1" applyAlignment="1">
      <alignment horizontal="right"/>
    </xf>
    <xf numFmtId="49" fontId="19" fillId="24" borderId="18" xfId="0" applyNumberFormat="1" applyFont="1" applyFill="1" applyBorder="1" applyAlignment="1">
      <alignment horizontal="right"/>
    </xf>
    <xf numFmtId="4" fontId="19" fillId="24" borderId="17" xfId="0" applyNumberFormat="1" applyFont="1" applyFill="1" applyBorder="1" applyAlignment="1">
      <alignment horizontal="right"/>
    </xf>
    <xf numFmtId="0" fontId="19" fillId="0" borderId="10" xfId="0" applyFont="1" applyBorder="1" applyAlignment="1">
      <alignment horizontal="center"/>
    </xf>
    <xf numFmtId="4" fontId="19" fillId="24" borderId="10" xfId="0" applyNumberFormat="1" applyFont="1" applyFill="1" applyBorder="1" applyAlignment="1">
      <alignment/>
    </xf>
    <xf numFmtId="0" fontId="20" fillId="0" borderId="16" xfId="0" applyFont="1" applyBorder="1" applyAlignment="1">
      <alignment horizontal="left"/>
    </xf>
    <xf numFmtId="0" fontId="19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4" fontId="19" fillId="24" borderId="23" xfId="0" applyNumberFormat="1" applyFont="1" applyFill="1" applyBorder="1" applyAlignment="1">
      <alignment horizontal="right"/>
    </xf>
    <xf numFmtId="49" fontId="20" fillId="24" borderId="12" xfId="0" applyNumberFormat="1" applyFont="1" applyFill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20" fillId="24" borderId="19" xfId="0" applyNumberFormat="1" applyFont="1" applyFill="1" applyBorder="1" applyAlignment="1">
      <alignment horizontal="right"/>
    </xf>
    <xf numFmtId="4" fontId="19" fillId="0" borderId="19" xfId="0" applyNumberFormat="1" applyFont="1" applyBorder="1" applyAlignment="1">
      <alignment/>
    </xf>
    <xf numFmtId="0" fontId="20" fillId="26" borderId="10" xfId="0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/>
    </xf>
    <xf numFmtId="0" fontId="19" fillId="26" borderId="11" xfId="0" applyFont="1" applyFill="1" applyBorder="1" applyAlignment="1">
      <alignment horizontal="center"/>
    </xf>
    <xf numFmtId="0" fontId="20" fillId="0" borderId="12" xfId="0" applyFont="1" applyBorder="1" applyAlignment="1">
      <alignment horizontal="left"/>
    </xf>
    <xf numFmtId="4" fontId="19" fillId="0" borderId="0" xfId="0" applyNumberFormat="1" applyFont="1" applyAlignment="1">
      <alignment/>
    </xf>
    <xf numFmtId="0" fontId="22" fillId="0" borderId="0" xfId="0" applyFont="1" applyAlignment="1">
      <alignment/>
    </xf>
    <xf numFmtId="49" fontId="19" fillId="24" borderId="10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49" fontId="19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19" fillId="26" borderId="17" xfId="0" applyFont="1" applyFill="1" applyBorder="1" applyAlignment="1">
      <alignment/>
    </xf>
    <xf numFmtId="4" fontId="19" fillId="26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20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4" fontId="20" fillId="26" borderId="10" xfId="0" applyNumberFormat="1" applyFont="1" applyFill="1" applyBorder="1" applyAlignment="1">
      <alignment/>
    </xf>
    <xf numFmtId="4" fontId="20" fillId="0" borderId="0" xfId="0" applyNumberFormat="1" applyFont="1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4" fontId="19" fillId="0" borderId="14" xfId="0" applyNumberFormat="1" applyFont="1" applyFill="1" applyBorder="1" applyAlignment="1">
      <alignment/>
    </xf>
    <xf numFmtId="0" fontId="19" fillId="0" borderId="23" xfId="0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/>
    </xf>
    <xf numFmtId="0" fontId="19" fillId="0" borderId="12" xfId="0" applyFon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/>
    </xf>
    <xf numFmtId="4" fontId="19" fillId="24" borderId="11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4" fontId="0" fillId="24" borderId="10" xfId="0" applyNumberFormat="1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4" fontId="20" fillId="0" borderId="10" xfId="0" applyNumberFormat="1" applyFont="1" applyFill="1" applyBorder="1" applyAlignment="1">
      <alignment/>
    </xf>
    <xf numFmtId="0" fontId="19" fillId="0" borderId="2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right"/>
    </xf>
    <xf numFmtId="0" fontId="19" fillId="0" borderId="11" xfId="0" applyFont="1" applyFill="1" applyBorder="1" applyAlignment="1">
      <alignment horizontal="center"/>
    </xf>
    <xf numFmtId="0" fontId="19" fillId="26" borderId="10" xfId="0" applyFont="1" applyFill="1" applyBorder="1" applyAlignment="1">
      <alignment/>
    </xf>
    <xf numFmtId="49" fontId="19" fillId="26" borderId="10" xfId="0" applyNumberFormat="1" applyFont="1" applyFill="1" applyBorder="1" applyAlignment="1">
      <alignment horizontal="center"/>
    </xf>
    <xf numFmtId="2" fontId="19" fillId="26" borderId="10" xfId="0" applyNumberFormat="1" applyFont="1" applyFill="1" applyBorder="1" applyAlignment="1">
      <alignment horizontal="right"/>
    </xf>
    <xf numFmtId="2" fontId="20" fillId="26" borderId="10" xfId="0" applyNumberFormat="1" applyFont="1" applyFill="1" applyBorder="1" applyAlignment="1">
      <alignment horizontal="right"/>
    </xf>
    <xf numFmtId="0" fontId="0" fillId="26" borderId="10" xfId="0" applyFont="1" applyFill="1" applyBorder="1" applyAlignment="1">
      <alignment horizontal="left"/>
    </xf>
    <xf numFmtId="49" fontId="0" fillId="26" borderId="10" xfId="0" applyNumberFormat="1" applyFill="1" applyBorder="1" applyAlignment="1">
      <alignment horizontal="center"/>
    </xf>
    <xf numFmtId="4" fontId="20" fillId="26" borderId="10" xfId="0" applyNumberFormat="1" applyFont="1" applyFill="1" applyBorder="1" applyAlignment="1">
      <alignment horizontal="right"/>
    </xf>
    <xf numFmtId="0" fontId="20" fillId="26" borderId="12" xfId="0" applyFont="1" applyFill="1" applyBorder="1" applyAlignment="1">
      <alignment horizontal="left"/>
    </xf>
    <xf numFmtId="0" fontId="19" fillId="26" borderId="12" xfId="0" applyFont="1" applyFill="1" applyBorder="1" applyAlignment="1">
      <alignment horizontal="center"/>
    </xf>
    <xf numFmtId="0" fontId="20" fillId="26" borderId="23" xfId="0" applyFont="1" applyFill="1" applyBorder="1" applyAlignment="1">
      <alignment horizontal="left"/>
    </xf>
    <xf numFmtId="0" fontId="19" fillId="24" borderId="12" xfId="0" applyFont="1" applyFill="1" applyBorder="1" applyAlignment="1">
      <alignment horizontal="center"/>
    </xf>
    <xf numFmtId="2" fontId="19" fillId="26" borderId="14" xfId="0" applyNumberFormat="1" applyFont="1" applyFill="1" applyBorder="1" applyAlignment="1">
      <alignment horizontal="right"/>
    </xf>
    <xf numFmtId="2" fontId="20" fillId="26" borderId="14" xfId="0" applyNumberFormat="1" applyFont="1" applyFill="1" applyBorder="1" applyAlignment="1">
      <alignment horizontal="right"/>
    </xf>
    <xf numFmtId="0" fontId="23" fillId="24" borderId="0" xfId="0" applyFont="1" applyFill="1" applyBorder="1" applyAlignment="1">
      <alignment horizontal="left"/>
    </xf>
    <xf numFmtId="0" fontId="19" fillId="24" borderId="10" xfId="0" applyFont="1" applyFill="1" applyBorder="1" applyAlignment="1">
      <alignment/>
    </xf>
    <xf numFmtId="0" fontId="19" fillId="24" borderId="15" xfId="0" applyFont="1" applyFill="1" applyBorder="1" applyAlignment="1">
      <alignment horizontal="center"/>
    </xf>
    <xf numFmtId="4" fontId="20" fillId="24" borderId="12" xfId="0" applyNumberFormat="1" applyFont="1" applyFill="1" applyBorder="1" applyAlignment="1">
      <alignment/>
    </xf>
    <xf numFmtId="4" fontId="19" fillId="24" borderId="17" xfId="0" applyNumberFormat="1" applyFont="1" applyFill="1" applyBorder="1" applyAlignment="1">
      <alignment/>
    </xf>
    <xf numFmtId="0" fontId="20" fillId="24" borderId="10" xfId="0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left"/>
    </xf>
    <xf numFmtId="0" fontId="0" fillId="26" borderId="10" xfId="0" applyFill="1" applyBorder="1" applyAlignment="1">
      <alignment horizontal="center"/>
    </xf>
    <xf numFmtId="4" fontId="0" fillId="26" borderId="14" xfId="0" applyNumberFormat="1" applyFont="1" applyFill="1" applyBorder="1" applyAlignment="1">
      <alignment horizontal="right"/>
    </xf>
    <xf numFmtId="4" fontId="20" fillId="26" borderId="14" xfId="0" applyNumberFormat="1" applyFont="1" applyFill="1" applyBorder="1" applyAlignment="1">
      <alignment/>
    </xf>
    <xf numFmtId="4" fontId="19" fillId="26" borderId="11" xfId="0" applyNumberFormat="1" applyFont="1" applyFill="1" applyBorder="1" applyAlignment="1">
      <alignment/>
    </xf>
    <xf numFmtId="2" fontId="19" fillId="26" borderId="10" xfId="0" applyNumberFormat="1" applyFont="1" applyFill="1" applyBorder="1" applyAlignment="1">
      <alignment/>
    </xf>
    <xf numFmtId="4" fontId="19" fillId="26" borderId="14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19" fillId="26" borderId="17" xfId="49" applyFont="1" applyFill="1" applyBorder="1" applyAlignment="1">
      <alignment horizontal="left"/>
      <protection/>
    </xf>
    <xf numFmtId="0" fontId="20" fillId="26" borderId="10" xfId="49" applyFont="1" applyFill="1" applyBorder="1" applyAlignment="1">
      <alignment horizontal="center"/>
      <protection/>
    </xf>
    <xf numFmtId="0" fontId="19" fillId="26" borderId="10" xfId="49" applyFont="1" applyFill="1" applyBorder="1" applyAlignment="1">
      <alignment horizontal="center"/>
      <protection/>
    </xf>
    <xf numFmtId="49" fontId="19" fillId="26" borderId="10" xfId="49" applyNumberFormat="1" applyFont="1" applyFill="1" applyBorder="1" applyAlignment="1">
      <alignment horizontal="center"/>
      <protection/>
    </xf>
    <xf numFmtId="4" fontId="20" fillId="26" borderId="10" xfId="49" applyNumberFormat="1" applyFont="1" applyFill="1" applyBorder="1" applyAlignment="1">
      <alignment horizontal="right"/>
      <protection/>
    </xf>
    <xf numFmtId="4" fontId="20" fillId="26" borderId="14" xfId="49" applyNumberFormat="1" applyFont="1" applyFill="1" applyBorder="1" applyAlignment="1">
      <alignment horizontal="right"/>
      <protection/>
    </xf>
    <xf numFmtId="49" fontId="20" fillId="26" borderId="10" xfId="49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left"/>
    </xf>
    <xf numFmtId="4" fontId="0" fillId="26" borderId="10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left"/>
    </xf>
    <xf numFmtId="49" fontId="19" fillId="0" borderId="14" xfId="0" applyNumberFormat="1" applyFont="1" applyFill="1" applyBorder="1" applyAlignment="1">
      <alignment horizontal="center"/>
    </xf>
    <xf numFmtId="4" fontId="19" fillId="0" borderId="14" xfId="0" applyNumberFormat="1" applyFont="1" applyFill="1" applyBorder="1" applyAlignment="1">
      <alignment horizontal="right"/>
    </xf>
    <xf numFmtId="4" fontId="19" fillId="26" borderId="10" xfId="0" applyNumberFormat="1" applyFont="1" applyFill="1" applyBorder="1" applyAlignment="1">
      <alignment horizontal="right"/>
    </xf>
    <xf numFmtId="0" fontId="19" fillId="26" borderId="15" xfId="0" applyFont="1" applyFill="1" applyBorder="1" applyAlignment="1">
      <alignment horizontal="center"/>
    </xf>
    <xf numFmtId="2" fontId="19" fillId="26" borderId="10" xfId="49" applyNumberFormat="1" applyFont="1" applyFill="1" applyBorder="1" applyAlignment="1">
      <alignment horizontal="right"/>
      <protection/>
    </xf>
    <xf numFmtId="2" fontId="19" fillId="26" borderId="14" xfId="49" applyNumberFormat="1" applyFont="1" applyFill="1" applyBorder="1" applyAlignment="1">
      <alignment horizontal="right"/>
      <protection/>
    </xf>
    <xf numFmtId="0" fontId="19" fillId="26" borderId="11" xfId="0" applyFont="1" applyFill="1" applyBorder="1" applyAlignment="1">
      <alignment horizontal="left"/>
    </xf>
    <xf numFmtId="49" fontId="20" fillId="24" borderId="12" xfId="0" applyNumberFormat="1" applyFont="1" applyFill="1" applyBorder="1" applyAlignment="1">
      <alignment horizontal="left"/>
    </xf>
    <xf numFmtId="0" fontId="19" fillId="0" borderId="14" xfId="0" applyFont="1" applyBorder="1" applyAlignment="1">
      <alignment/>
    </xf>
    <xf numFmtId="0" fontId="20" fillId="4" borderId="1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6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48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view="pageBreakPreview" zoomScaleSheetLayoutView="100" zoomScalePageLayoutView="0" workbookViewId="0" topLeftCell="A1">
      <pane ySplit="3" topLeftCell="A52" activePane="bottomLeft" state="frozen"/>
      <selection pane="topLeft" activeCell="A1" sqref="A1"/>
      <selection pane="bottomLeft" activeCell="B76" sqref="B76"/>
    </sheetView>
  </sheetViews>
  <sheetFormatPr defaultColWidth="9.00390625" defaultRowHeight="12.75"/>
  <cols>
    <col min="1" max="1" width="4.625" style="3" customWidth="1"/>
    <col min="2" max="2" width="74.625" style="3" customWidth="1"/>
    <col min="3" max="3" width="5.625" style="19" customWidth="1"/>
    <col min="4" max="4" width="11.625" style="19" customWidth="1"/>
    <col min="5" max="5" width="7.75390625" style="3" customWidth="1"/>
    <col min="6" max="6" width="10.125" style="3" customWidth="1"/>
    <col min="7" max="7" width="11.625" style="3" customWidth="1"/>
    <col min="8" max="8" width="11.875" style="3" customWidth="1"/>
    <col min="9" max="9" width="10.875" style="3" customWidth="1"/>
    <col min="10" max="13" width="11.75390625" style="3" customWidth="1"/>
    <col min="14" max="16384" width="9.125" style="3" customWidth="1"/>
  </cols>
  <sheetData>
    <row r="1" spans="1:10" ht="15">
      <c r="A1" s="26" t="s">
        <v>149</v>
      </c>
      <c r="B1" s="2"/>
      <c r="C1" s="18"/>
      <c r="D1" s="18"/>
      <c r="H1" s="2" t="s">
        <v>153</v>
      </c>
      <c r="I1" s="2"/>
      <c r="J1" s="26"/>
    </row>
    <row r="2" spans="1:10" s="2" customFormat="1" ht="12.75">
      <c r="A2" s="4" t="s">
        <v>0</v>
      </c>
      <c r="B2" s="160" t="s">
        <v>10</v>
      </c>
      <c r="C2" s="4"/>
      <c r="D2" s="4" t="s">
        <v>18</v>
      </c>
      <c r="E2" s="160" t="s">
        <v>1</v>
      </c>
      <c r="F2" s="160" t="s">
        <v>2</v>
      </c>
      <c r="G2" s="160" t="s">
        <v>3</v>
      </c>
      <c r="H2" s="4" t="s">
        <v>4</v>
      </c>
      <c r="I2" s="4" t="s">
        <v>12</v>
      </c>
      <c r="J2" s="4" t="s">
        <v>5</v>
      </c>
    </row>
    <row r="3" spans="1:10" s="2" customFormat="1" ht="12.75">
      <c r="A3" s="5" t="s">
        <v>6</v>
      </c>
      <c r="B3" s="161"/>
      <c r="C3" s="5"/>
      <c r="D3" s="5" t="s">
        <v>19</v>
      </c>
      <c r="E3" s="161"/>
      <c r="F3" s="161"/>
      <c r="G3" s="161"/>
      <c r="H3" s="5" t="s">
        <v>7</v>
      </c>
      <c r="I3" s="5" t="s">
        <v>145</v>
      </c>
      <c r="J3" s="5" t="s">
        <v>7</v>
      </c>
    </row>
    <row r="4" spans="1:10" ht="12.75">
      <c r="A4" s="63" t="s">
        <v>54</v>
      </c>
      <c r="B4" s="52"/>
      <c r="C4" s="64"/>
      <c r="D4" s="64"/>
      <c r="E4" s="64"/>
      <c r="F4" s="64"/>
      <c r="G4" s="64"/>
      <c r="H4" s="64"/>
      <c r="I4" s="65"/>
      <c r="J4" s="61"/>
    </row>
    <row r="5" spans="1:10" ht="12.75">
      <c r="A5" s="76" t="s">
        <v>8</v>
      </c>
      <c r="B5" s="113" t="s">
        <v>98</v>
      </c>
      <c r="C5" s="74" t="s">
        <v>57</v>
      </c>
      <c r="D5" s="114"/>
      <c r="E5" s="75">
        <v>3319</v>
      </c>
      <c r="F5" s="75">
        <v>2321</v>
      </c>
      <c r="G5" s="114"/>
      <c r="H5" s="115">
        <v>0</v>
      </c>
      <c r="I5" s="116">
        <v>35</v>
      </c>
      <c r="J5" s="115">
        <f>H5+I5</f>
        <v>35</v>
      </c>
    </row>
    <row r="6" spans="1:10" ht="12.75">
      <c r="A6" s="120"/>
      <c r="B6" s="113" t="s">
        <v>97</v>
      </c>
      <c r="C6" s="74" t="s">
        <v>57</v>
      </c>
      <c r="D6" s="114"/>
      <c r="E6" s="75">
        <v>3319</v>
      </c>
      <c r="F6" s="75">
        <v>5169</v>
      </c>
      <c r="G6" s="114"/>
      <c r="H6" s="115">
        <v>70</v>
      </c>
      <c r="I6" s="116">
        <v>35</v>
      </c>
      <c r="J6" s="115">
        <f>H6+I6</f>
        <v>105</v>
      </c>
    </row>
    <row r="7" spans="1:10" ht="12.75">
      <c r="A7" s="76" t="s">
        <v>11</v>
      </c>
      <c r="B7" s="117" t="s">
        <v>96</v>
      </c>
      <c r="C7" s="74" t="s">
        <v>57</v>
      </c>
      <c r="D7" s="114"/>
      <c r="E7" s="75">
        <v>6399</v>
      </c>
      <c r="F7" s="75">
        <v>5365</v>
      </c>
      <c r="G7" s="118"/>
      <c r="H7" s="153">
        <v>0</v>
      </c>
      <c r="I7" s="119">
        <v>3711.65</v>
      </c>
      <c r="J7" s="115">
        <f>H7+I7</f>
        <v>3711.65</v>
      </c>
    </row>
    <row r="8" spans="1:10" ht="12.75">
      <c r="A8" s="121"/>
      <c r="B8" s="117" t="s">
        <v>95</v>
      </c>
      <c r="C8" s="74" t="s">
        <v>57</v>
      </c>
      <c r="D8" s="114"/>
      <c r="E8" s="75"/>
      <c r="F8" s="75">
        <v>1122</v>
      </c>
      <c r="G8" s="118"/>
      <c r="H8" s="153">
        <v>0</v>
      </c>
      <c r="I8" s="119">
        <v>3711.65</v>
      </c>
      <c r="J8" s="115">
        <f>H8+I8</f>
        <v>3711.65</v>
      </c>
    </row>
    <row r="9" spans="1:10" ht="12.75">
      <c r="A9" s="76" t="s">
        <v>28</v>
      </c>
      <c r="B9" s="113" t="s">
        <v>99</v>
      </c>
      <c r="C9" s="74" t="s">
        <v>57</v>
      </c>
      <c r="D9" s="75"/>
      <c r="E9" s="75">
        <v>3392</v>
      </c>
      <c r="F9" s="75">
        <v>2229</v>
      </c>
      <c r="G9" s="114" t="s">
        <v>73</v>
      </c>
      <c r="H9" s="115">
        <v>0</v>
      </c>
      <c r="I9" s="116">
        <v>143</v>
      </c>
      <c r="J9" s="115">
        <f aca="true" t="shared" si="0" ref="J9:J28">H9+I9</f>
        <v>143</v>
      </c>
    </row>
    <row r="10" spans="1:10" ht="12.75">
      <c r="A10" s="76" t="s">
        <v>29</v>
      </c>
      <c r="B10" s="157" t="s">
        <v>89</v>
      </c>
      <c r="C10" s="74" t="s">
        <v>57</v>
      </c>
      <c r="D10" s="75"/>
      <c r="E10" s="75">
        <v>3612</v>
      </c>
      <c r="F10" s="75">
        <v>3112</v>
      </c>
      <c r="G10" s="114" t="s">
        <v>58</v>
      </c>
      <c r="H10" s="115">
        <v>1</v>
      </c>
      <c r="I10" s="119">
        <v>1705</v>
      </c>
      <c r="J10" s="153">
        <f t="shared" si="0"/>
        <v>1706</v>
      </c>
    </row>
    <row r="11" spans="1:10" ht="12.75">
      <c r="A11" s="76" t="s">
        <v>32</v>
      </c>
      <c r="B11" s="113" t="s">
        <v>84</v>
      </c>
      <c r="C11" s="74" t="s">
        <v>57</v>
      </c>
      <c r="D11" s="75">
        <v>103533063</v>
      </c>
      <c r="E11" s="75"/>
      <c r="F11" s="154">
        <v>4116</v>
      </c>
      <c r="G11" s="114" t="s">
        <v>86</v>
      </c>
      <c r="H11" s="124">
        <v>0</v>
      </c>
      <c r="I11" s="125">
        <v>253.95</v>
      </c>
      <c r="J11" s="124">
        <f t="shared" si="0"/>
        <v>253.95</v>
      </c>
    </row>
    <row r="12" spans="1:10" ht="12.75">
      <c r="A12" s="122"/>
      <c r="B12" s="113" t="s">
        <v>85</v>
      </c>
      <c r="C12" s="74" t="s">
        <v>57</v>
      </c>
      <c r="D12" s="75">
        <v>103133063</v>
      </c>
      <c r="E12" s="75"/>
      <c r="F12" s="154">
        <v>4116</v>
      </c>
      <c r="G12" s="114" t="s">
        <v>86</v>
      </c>
      <c r="H12" s="124">
        <v>0</v>
      </c>
      <c r="I12" s="125">
        <v>44.82</v>
      </c>
      <c r="J12" s="124">
        <f t="shared" si="0"/>
        <v>44.82</v>
      </c>
    </row>
    <row r="13" spans="1:10" ht="12.75">
      <c r="A13" s="122"/>
      <c r="B13" s="113" t="s">
        <v>87</v>
      </c>
      <c r="C13" s="74" t="s">
        <v>57</v>
      </c>
      <c r="D13" s="75">
        <v>103533063</v>
      </c>
      <c r="E13" s="75">
        <v>3113</v>
      </c>
      <c r="F13" s="154">
        <v>5336</v>
      </c>
      <c r="G13" s="114" t="s">
        <v>86</v>
      </c>
      <c r="H13" s="124">
        <v>0</v>
      </c>
      <c r="I13" s="125">
        <v>253.95</v>
      </c>
      <c r="J13" s="124">
        <f t="shared" si="0"/>
        <v>253.95</v>
      </c>
    </row>
    <row r="14" spans="1:10" ht="12.75">
      <c r="A14" s="120"/>
      <c r="B14" s="113" t="s">
        <v>157</v>
      </c>
      <c r="C14" s="74" t="s">
        <v>57</v>
      </c>
      <c r="D14" s="75">
        <v>103133063</v>
      </c>
      <c r="E14" s="75">
        <v>3113</v>
      </c>
      <c r="F14" s="154">
        <v>5336</v>
      </c>
      <c r="G14" s="114" t="s">
        <v>86</v>
      </c>
      <c r="H14" s="124">
        <v>0</v>
      </c>
      <c r="I14" s="125">
        <v>44.82</v>
      </c>
      <c r="J14" s="124">
        <f t="shared" si="0"/>
        <v>44.82</v>
      </c>
    </row>
    <row r="15" spans="1:10" ht="12.75">
      <c r="A15" s="76" t="s">
        <v>36</v>
      </c>
      <c r="B15" s="141" t="s">
        <v>118</v>
      </c>
      <c r="C15" s="142"/>
      <c r="D15" s="143">
        <v>13305</v>
      </c>
      <c r="E15" s="143"/>
      <c r="F15" s="143">
        <v>4122</v>
      </c>
      <c r="G15" s="144" t="s">
        <v>110</v>
      </c>
      <c r="H15" s="155">
        <v>150</v>
      </c>
      <c r="I15" s="145">
        <v>100</v>
      </c>
      <c r="J15" s="124">
        <f t="shared" si="0"/>
        <v>250</v>
      </c>
    </row>
    <row r="16" spans="1:10" ht="12.75">
      <c r="A16" s="122"/>
      <c r="B16" s="141" t="s">
        <v>119</v>
      </c>
      <c r="C16" s="142"/>
      <c r="D16" s="144" t="s">
        <v>111</v>
      </c>
      <c r="E16" s="143">
        <v>4356</v>
      </c>
      <c r="F16" s="143">
        <v>5336</v>
      </c>
      <c r="G16" s="144" t="s">
        <v>110</v>
      </c>
      <c r="H16" s="155">
        <v>150</v>
      </c>
      <c r="I16" s="145">
        <v>100</v>
      </c>
      <c r="J16" s="124">
        <f t="shared" si="0"/>
        <v>250</v>
      </c>
    </row>
    <row r="17" spans="1:10" ht="12.75">
      <c r="A17" s="122"/>
      <c r="B17" s="141" t="s">
        <v>120</v>
      </c>
      <c r="C17" s="142"/>
      <c r="D17" s="143">
        <v>13305</v>
      </c>
      <c r="E17" s="143"/>
      <c r="F17" s="143">
        <v>4122</v>
      </c>
      <c r="G17" s="144" t="s">
        <v>112</v>
      </c>
      <c r="H17" s="155">
        <v>3602.4</v>
      </c>
      <c r="I17" s="145">
        <v>2401.6</v>
      </c>
      <c r="J17" s="124">
        <f t="shared" si="0"/>
        <v>6004</v>
      </c>
    </row>
    <row r="18" spans="1:10" ht="12.75">
      <c r="A18" s="122"/>
      <c r="B18" s="141" t="s">
        <v>121</v>
      </c>
      <c r="C18" s="142"/>
      <c r="D18" s="144" t="s">
        <v>111</v>
      </c>
      <c r="E18" s="143">
        <v>4350</v>
      </c>
      <c r="F18" s="143">
        <v>5336</v>
      </c>
      <c r="G18" s="144" t="s">
        <v>112</v>
      </c>
      <c r="H18" s="155">
        <v>3602.4</v>
      </c>
      <c r="I18" s="145">
        <v>2401.6</v>
      </c>
      <c r="J18" s="124">
        <f t="shared" si="0"/>
        <v>6004</v>
      </c>
    </row>
    <row r="19" spans="1:10" ht="12.75">
      <c r="A19" s="122"/>
      <c r="B19" s="141" t="s">
        <v>122</v>
      </c>
      <c r="C19" s="142"/>
      <c r="D19" s="143">
        <v>13305</v>
      </c>
      <c r="E19" s="143"/>
      <c r="F19" s="143">
        <v>4122</v>
      </c>
      <c r="G19" s="144" t="s">
        <v>113</v>
      </c>
      <c r="H19" s="155">
        <v>1084.8</v>
      </c>
      <c r="I19" s="145">
        <v>723.2</v>
      </c>
      <c r="J19" s="124">
        <f t="shared" si="0"/>
        <v>1808</v>
      </c>
    </row>
    <row r="20" spans="1:10" ht="12.75">
      <c r="A20" s="122"/>
      <c r="B20" s="141" t="s">
        <v>123</v>
      </c>
      <c r="C20" s="142"/>
      <c r="D20" s="144" t="s">
        <v>111</v>
      </c>
      <c r="E20" s="143">
        <v>4351</v>
      </c>
      <c r="F20" s="143">
        <v>5336</v>
      </c>
      <c r="G20" s="144" t="s">
        <v>113</v>
      </c>
      <c r="H20" s="155">
        <v>1084.8</v>
      </c>
      <c r="I20" s="145">
        <v>723.2</v>
      </c>
      <c r="J20" s="124">
        <f t="shared" si="0"/>
        <v>1808</v>
      </c>
    </row>
    <row r="21" spans="1:10" ht="12.75">
      <c r="A21" s="122"/>
      <c r="B21" s="141" t="s">
        <v>124</v>
      </c>
      <c r="C21" s="142"/>
      <c r="D21" s="143">
        <v>13305</v>
      </c>
      <c r="E21" s="143"/>
      <c r="F21" s="143">
        <v>4122</v>
      </c>
      <c r="G21" s="144" t="s">
        <v>114</v>
      </c>
      <c r="H21" s="155">
        <v>4354.8</v>
      </c>
      <c r="I21" s="145">
        <v>2903.2</v>
      </c>
      <c r="J21" s="124">
        <f t="shared" si="0"/>
        <v>7258</v>
      </c>
    </row>
    <row r="22" spans="1:10" ht="12.75">
      <c r="A22" s="122"/>
      <c r="B22" s="141" t="s">
        <v>125</v>
      </c>
      <c r="C22" s="142"/>
      <c r="D22" s="144" t="s">
        <v>111</v>
      </c>
      <c r="E22" s="143">
        <v>4350</v>
      </c>
      <c r="F22" s="143">
        <v>5336</v>
      </c>
      <c r="G22" s="144" t="s">
        <v>114</v>
      </c>
      <c r="H22" s="155">
        <v>4384.8</v>
      </c>
      <c r="I22" s="145">
        <v>2903.2</v>
      </c>
      <c r="J22" s="124">
        <f t="shared" si="0"/>
        <v>7288</v>
      </c>
    </row>
    <row r="23" spans="1:10" ht="12.75">
      <c r="A23" s="122"/>
      <c r="B23" s="141" t="s">
        <v>126</v>
      </c>
      <c r="C23" s="142"/>
      <c r="D23" s="143">
        <v>13305</v>
      </c>
      <c r="E23" s="143"/>
      <c r="F23" s="143">
        <v>4122</v>
      </c>
      <c r="G23" s="144" t="s">
        <v>115</v>
      </c>
      <c r="H23" s="155">
        <v>532.2</v>
      </c>
      <c r="I23" s="145">
        <v>354.8</v>
      </c>
      <c r="J23" s="124">
        <f t="shared" si="0"/>
        <v>887</v>
      </c>
    </row>
    <row r="24" spans="1:10" ht="12.75">
      <c r="A24" s="122"/>
      <c r="B24" s="141" t="s">
        <v>127</v>
      </c>
      <c r="C24" s="142"/>
      <c r="D24" s="144" t="s">
        <v>111</v>
      </c>
      <c r="E24" s="143">
        <v>4359</v>
      </c>
      <c r="F24" s="143">
        <v>5336</v>
      </c>
      <c r="G24" s="144" t="s">
        <v>115</v>
      </c>
      <c r="H24" s="155">
        <v>532.2</v>
      </c>
      <c r="I24" s="145">
        <v>354.8</v>
      </c>
      <c r="J24" s="124">
        <f t="shared" si="0"/>
        <v>887</v>
      </c>
    </row>
    <row r="25" spans="1:10" ht="12.75">
      <c r="A25" s="122"/>
      <c r="B25" s="141" t="s">
        <v>128</v>
      </c>
      <c r="C25" s="142"/>
      <c r="D25" s="143">
        <v>13305</v>
      </c>
      <c r="E25" s="143"/>
      <c r="F25" s="143">
        <v>4122</v>
      </c>
      <c r="G25" s="144" t="s">
        <v>116</v>
      </c>
      <c r="H25" s="155">
        <v>2578.8</v>
      </c>
      <c r="I25" s="145">
        <v>1719.2</v>
      </c>
      <c r="J25" s="124">
        <f t="shared" si="0"/>
        <v>4298</v>
      </c>
    </row>
    <row r="26" spans="1:10" ht="12.75">
      <c r="A26" s="122"/>
      <c r="B26" s="141" t="s">
        <v>129</v>
      </c>
      <c r="C26" s="142"/>
      <c r="D26" s="144" t="s">
        <v>111</v>
      </c>
      <c r="E26" s="143">
        <v>4357</v>
      </c>
      <c r="F26" s="143">
        <v>5336</v>
      </c>
      <c r="G26" s="144" t="s">
        <v>116</v>
      </c>
      <c r="H26" s="155">
        <v>2578.8</v>
      </c>
      <c r="I26" s="145">
        <v>1719.2</v>
      </c>
      <c r="J26" s="124">
        <f t="shared" si="0"/>
        <v>4298</v>
      </c>
    </row>
    <row r="27" spans="1:10" ht="12.75">
      <c r="A27" s="122"/>
      <c r="B27" s="141" t="s">
        <v>130</v>
      </c>
      <c r="C27" s="142"/>
      <c r="D27" s="143">
        <v>13305</v>
      </c>
      <c r="E27" s="143"/>
      <c r="F27" s="143">
        <v>4122</v>
      </c>
      <c r="G27" s="144" t="s">
        <v>117</v>
      </c>
      <c r="H27" s="155">
        <v>532.2</v>
      </c>
      <c r="I27" s="146">
        <v>354.8</v>
      </c>
      <c r="J27" s="124">
        <f t="shared" si="0"/>
        <v>887</v>
      </c>
    </row>
    <row r="28" spans="1:10" ht="12.75">
      <c r="A28" s="120"/>
      <c r="B28" s="141" t="s">
        <v>131</v>
      </c>
      <c r="C28" s="147"/>
      <c r="D28" s="144" t="s">
        <v>111</v>
      </c>
      <c r="E28" s="143">
        <v>4359</v>
      </c>
      <c r="F28" s="143">
        <v>5336</v>
      </c>
      <c r="G28" s="144" t="s">
        <v>117</v>
      </c>
      <c r="H28" s="156">
        <v>532.2</v>
      </c>
      <c r="I28" s="146">
        <v>354.8</v>
      </c>
      <c r="J28" s="124">
        <f t="shared" si="0"/>
        <v>887</v>
      </c>
    </row>
    <row r="29" spans="1:10" s="8" customFormat="1" ht="12.75">
      <c r="A29" s="27"/>
      <c r="B29" s="28"/>
      <c r="C29" s="29"/>
      <c r="D29" s="29"/>
      <c r="E29" s="14"/>
      <c r="F29" s="150" t="s">
        <v>9</v>
      </c>
      <c r="G29" s="151"/>
      <c r="H29" s="152">
        <f>H5+SUM(H8:H12)+H15+H17+H19+H21+H23+H25+H27</f>
        <v>12836.2</v>
      </c>
      <c r="I29" s="152">
        <f>I5+SUM(I8:I12)+I15+I17+I19+I21+I23+I25+I27</f>
        <v>14450.219999999998</v>
      </c>
      <c r="J29" s="152">
        <f>J5+SUM(J8:J12)+J15+J17+J19+J21+J23+J25+J27</f>
        <v>27286.42</v>
      </c>
    </row>
    <row r="30" spans="1:10" s="8" customFormat="1" ht="12.75">
      <c r="A30" s="27"/>
      <c r="B30" s="126" t="s">
        <v>35</v>
      </c>
      <c r="C30" s="29"/>
      <c r="D30" s="29"/>
      <c r="E30" s="14"/>
      <c r="F30" s="150" t="s">
        <v>34</v>
      </c>
      <c r="G30" s="151"/>
      <c r="H30" s="152">
        <f>H6+H7+H13+H14+H16+H18+H20+H22+H24+H26+H28</f>
        <v>12935.2</v>
      </c>
      <c r="I30" s="152">
        <f>I6+I7+I13+I14+I16+I18+I20+I22+I24+I26+I28</f>
        <v>12602.22</v>
      </c>
      <c r="J30" s="152">
        <f>J6+J7+J13+J14+J16+J18+J20+J22+J24+J26+J28</f>
        <v>25537.42</v>
      </c>
    </row>
    <row r="31" spans="1:10" s="8" customFormat="1" ht="12.75">
      <c r="A31" s="27"/>
      <c r="B31" s="33"/>
      <c r="C31" s="29"/>
      <c r="D31" s="29"/>
      <c r="E31" s="14"/>
      <c r="F31" s="30" t="s">
        <v>132</v>
      </c>
      <c r="G31" s="31"/>
      <c r="H31" s="32">
        <v>0</v>
      </c>
      <c r="I31" s="32">
        <v>0</v>
      </c>
      <c r="J31" s="32">
        <v>0</v>
      </c>
    </row>
    <row r="32" spans="1:10" ht="12.75">
      <c r="A32" s="9"/>
      <c r="B32" s="14"/>
      <c r="C32" s="17"/>
      <c r="D32" s="17"/>
      <c r="E32" s="14"/>
      <c r="F32" s="34" t="s">
        <v>17</v>
      </c>
      <c r="G32" s="35"/>
      <c r="H32" s="37">
        <f>H29-H30-H31</f>
        <v>-99</v>
      </c>
      <c r="I32" s="36">
        <f>I29-I30-I31</f>
        <v>1847.9999999999982</v>
      </c>
      <c r="J32" s="62">
        <f>J29-J30-J31</f>
        <v>1749</v>
      </c>
    </row>
    <row r="33" spans="1:10" ht="12.75">
      <c r="A33" s="6" t="s">
        <v>20</v>
      </c>
      <c r="B33" s="10"/>
      <c r="C33" s="7"/>
      <c r="D33" s="7"/>
      <c r="E33" s="13"/>
      <c r="F33" s="10"/>
      <c r="G33" s="10"/>
      <c r="H33" s="12"/>
      <c r="I33" s="12"/>
      <c r="J33" s="100"/>
    </row>
    <row r="34" spans="1:10" ht="12.75" customHeight="1">
      <c r="A34" s="93" t="s">
        <v>8</v>
      </c>
      <c r="B34" s="94" t="s">
        <v>63</v>
      </c>
      <c r="C34" s="69"/>
      <c r="D34" s="69"/>
      <c r="E34" s="106">
        <v>3316</v>
      </c>
      <c r="F34" s="90">
        <v>5169</v>
      </c>
      <c r="G34" s="88"/>
      <c r="H34" s="20">
        <v>100</v>
      </c>
      <c r="I34" s="108">
        <v>-32</v>
      </c>
      <c r="J34" s="97">
        <f>H34+I34</f>
        <v>68</v>
      </c>
    </row>
    <row r="35" spans="1:10" ht="12.75" customHeight="1">
      <c r="A35" s="98"/>
      <c r="B35" s="104" t="s">
        <v>154</v>
      </c>
      <c r="C35" s="1"/>
      <c r="D35" s="1"/>
      <c r="E35" s="107">
        <v>3113</v>
      </c>
      <c r="F35" s="107">
        <v>5136</v>
      </c>
      <c r="G35" s="99"/>
      <c r="H35" s="105">
        <v>0</v>
      </c>
      <c r="I35" s="108">
        <v>32</v>
      </c>
      <c r="J35" s="97">
        <f>H35+I35</f>
        <v>32</v>
      </c>
    </row>
    <row r="36" spans="1:10" ht="12.75" customHeight="1">
      <c r="A36" s="93" t="s">
        <v>11</v>
      </c>
      <c r="B36" s="94" t="s">
        <v>64</v>
      </c>
      <c r="C36" s="69"/>
      <c r="D36" s="69"/>
      <c r="E36" s="106">
        <v>6112</v>
      </c>
      <c r="F36" s="101">
        <v>5901</v>
      </c>
      <c r="G36" s="88" t="s">
        <v>66</v>
      </c>
      <c r="H36" s="11">
        <v>7</v>
      </c>
      <c r="I36" s="21">
        <v>10</v>
      </c>
      <c r="J36" s="97">
        <f>H36+I36</f>
        <v>17</v>
      </c>
    </row>
    <row r="37" spans="1:10" ht="12.75" customHeight="1">
      <c r="A37" s="96"/>
      <c r="B37" s="94" t="s">
        <v>65</v>
      </c>
      <c r="C37" s="69"/>
      <c r="D37" s="69"/>
      <c r="E37" s="106">
        <v>6112</v>
      </c>
      <c r="F37" s="101">
        <v>5901</v>
      </c>
      <c r="G37" s="88" t="s">
        <v>51</v>
      </c>
      <c r="H37" s="11">
        <v>10</v>
      </c>
      <c r="I37" s="21">
        <v>9</v>
      </c>
      <c r="J37" s="97">
        <f>H37+I37</f>
        <v>19</v>
      </c>
    </row>
    <row r="38" spans="1:10" ht="12.75" customHeight="1">
      <c r="A38" s="98"/>
      <c r="B38" s="94" t="s">
        <v>67</v>
      </c>
      <c r="C38" s="69"/>
      <c r="D38" s="69"/>
      <c r="E38" s="90">
        <v>3399</v>
      </c>
      <c r="F38" s="90">
        <v>5222</v>
      </c>
      <c r="G38" s="88" t="s">
        <v>68</v>
      </c>
      <c r="H38" s="81">
        <v>25</v>
      </c>
      <c r="I38" s="108">
        <v>-19</v>
      </c>
      <c r="J38" s="97">
        <f>H38+I38</f>
        <v>6</v>
      </c>
    </row>
    <row r="39" spans="1:10" ht="12.75" customHeight="1">
      <c r="A39" s="93" t="s">
        <v>28</v>
      </c>
      <c r="B39" s="94" t="s">
        <v>69</v>
      </c>
      <c r="C39" s="69"/>
      <c r="D39" s="69"/>
      <c r="E39" s="90">
        <v>3399</v>
      </c>
      <c r="F39" s="90">
        <v>5175</v>
      </c>
      <c r="G39" s="88" t="s">
        <v>70</v>
      </c>
      <c r="H39" s="82">
        <v>60</v>
      </c>
      <c r="I39" s="25">
        <v>34</v>
      </c>
      <c r="J39" s="97">
        <f aca="true" t="shared" si="1" ref="J39:J46">H39+I39</f>
        <v>94</v>
      </c>
    </row>
    <row r="40" spans="1:10" ht="12.75" customHeight="1">
      <c r="A40" s="96"/>
      <c r="B40" s="94" t="s">
        <v>71</v>
      </c>
      <c r="C40" s="69"/>
      <c r="D40" s="69"/>
      <c r="E40" s="90">
        <v>3399</v>
      </c>
      <c r="F40" s="90">
        <v>5021</v>
      </c>
      <c r="G40" s="88" t="s">
        <v>70</v>
      </c>
      <c r="H40" s="81">
        <v>20</v>
      </c>
      <c r="I40" s="25">
        <v>-14</v>
      </c>
      <c r="J40" s="97">
        <f>H40+I40</f>
        <v>6</v>
      </c>
    </row>
    <row r="41" spans="1:10" ht="12.75" customHeight="1">
      <c r="A41" s="98"/>
      <c r="B41" s="94" t="s">
        <v>72</v>
      </c>
      <c r="C41" s="69"/>
      <c r="D41" s="69"/>
      <c r="E41" s="90">
        <v>3399</v>
      </c>
      <c r="F41" s="90">
        <v>5139</v>
      </c>
      <c r="G41" s="88" t="s">
        <v>70</v>
      </c>
      <c r="H41" s="81">
        <v>20</v>
      </c>
      <c r="I41" s="25">
        <v>-20</v>
      </c>
      <c r="J41" s="97">
        <f>H41+I41</f>
        <v>0</v>
      </c>
    </row>
    <row r="42" spans="1:10" ht="12.75" customHeight="1">
      <c r="A42" s="93" t="s">
        <v>29</v>
      </c>
      <c r="B42" s="94" t="s">
        <v>152</v>
      </c>
      <c r="C42" s="69"/>
      <c r="D42" s="69"/>
      <c r="E42" s="90">
        <v>3421</v>
      </c>
      <c r="F42" s="90">
        <v>5222</v>
      </c>
      <c r="G42" s="88" t="s">
        <v>74</v>
      </c>
      <c r="H42" s="81">
        <v>0</v>
      </c>
      <c r="I42" s="25">
        <v>5</v>
      </c>
      <c r="J42" s="95">
        <f t="shared" si="1"/>
        <v>5</v>
      </c>
    </row>
    <row r="43" spans="1:10" ht="12.75" customHeight="1">
      <c r="A43" s="123"/>
      <c r="B43" s="94" t="s">
        <v>75</v>
      </c>
      <c r="C43" s="69"/>
      <c r="D43" s="69"/>
      <c r="E43" s="106">
        <v>6112</v>
      </c>
      <c r="F43" s="101">
        <v>5901</v>
      </c>
      <c r="G43" s="88" t="s">
        <v>66</v>
      </c>
      <c r="H43" s="11">
        <v>7</v>
      </c>
      <c r="I43" s="85">
        <v>-5</v>
      </c>
      <c r="J43" s="95">
        <f t="shared" si="1"/>
        <v>2</v>
      </c>
    </row>
    <row r="44" spans="1:10" ht="12.75" customHeight="1">
      <c r="A44" s="93" t="s">
        <v>32</v>
      </c>
      <c r="B44" s="94" t="s">
        <v>141</v>
      </c>
      <c r="C44" s="69"/>
      <c r="D44" s="69"/>
      <c r="E44" s="90">
        <v>3419</v>
      </c>
      <c r="F44" s="90">
        <v>5222</v>
      </c>
      <c r="G44" s="88" t="s">
        <v>49</v>
      </c>
      <c r="H44" s="81">
        <v>0</v>
      </c>
      <c r="I44" s="85">
        <v>4</v>
      </c>
      <c r="J44" s="95">
        <f>H44+I44</f>
        <v>4</v>
      </c>
    </row>
    <row r="45" spans="1:10" ht="12.75" customHeight="1">
      <c r="A45" s="98"/>
      <c r="B45" s="94" t="s">
        <v>142</v>
      </c>
      <c r="C45" s="69"/>
      <c r="D45" s="69"/>
      <c r="E45" s="106">
        <v>6112</v>
      </c>
      <c r="F45" s="101">
        <v>5901</v>
      </c>
      <c r="G45" s="88" t="s">
        <v>51</v>
      </c>
      <c r="H45" s="81">
        <v>10</v>
      </c>
      <c r="I45" s="25">
        <v>-4</v>
      </c>
      <c r="J45" s="95">
        <f>H45+I45</f>
        <v>6</v>
      </c>
    </row>
    <row r="46" spans="1:10" ht="12.75" customHeight="1">
      <c r="A46" s="132" t="s">
        <v>36</v>
      </c>
      <c r="B46" s="133" t="s">
        <v>88</v>
      </c>
      <c r="C46" s="74" t="s">
        <v>57</v>
      </c>
      <c r="D46" s="113"/>
      <c r="E46" s="134">
        <v>3392</v>
      </c>
      <c r="F46" s="134">
        <v>5213</v>
      </c>
      <c r="G46" s="118" t="s">
        <v>73</v>
      </c>
      <c r="H46" s="135">
        <v>0</v>
      </c>
      <c r="I46" s="136">
        <v>142.36</v>
      </c>
      <c r="J46" s="137">
        <f t="shared" si="1"/>
        <v>142.36</v>
      </c>
    </row>
    <row r="47" spans="1:10" ht="12.75" customHeight="1">
      <c r="A47" s="132" t="s">
        <v>39</v>
      </c>
      <c r="B47" s="133" t="s">
        <v>150</v>
      </c>
      <c r="C47" s="74" t="s">
        <v>57</v>
      </c>
      <c r="D47" s="113"/>
      <c r="E47" s="134">
        <v>3639</v>
      </c>
      <c r="F47" s="134">
        <v>5171</v>
      </c>
      <c r="G47" s="118"/>
      <c r="H47" s="135">
        <v>0</v>
      </c>
      <c r="I47" s="136">
        <v>7</v>
      </c>
      <c r="J47" s="138">
        <f>H47+I47</f>
        <v>7</v>
      </c>
    </row>
    <row r="48" spans="1:10" ht="12.75" customHeight="1">
      <c r="A48" s="132" t="s">
        <v>40</v>
      </c>
      <c r="B48" s="133" t="s">
        <v>137</v>
      </c>
      <c r="C48" s="74" t="s">
        <v>57</v>
      </c>
      <c r="D48" s="113"/>
      <c r="E48" s="134">
        <v>3419</v>
      </c>
      <c r="F48" s="134">
        <v>5213</v>
      </c>
      <c r="G48" s="118" t="s">
        <v>76</v>
      </c>
      <c r="H48" s="135">
        <v>100</v>
      </c>
      <c r="I48" s="91">
        <v>50</v>
      </c>
      <c r="J48" s="139">
        <f>H48+I48</f>
        <v>150</v>
      </c>
    </row>
    <row r="49" spans="1:10" ht="12.75" customHeight="1">
      <c r="A49" s="93" t="s">
        <v>41</v>
      </c>
      <c r="B49" s="94" t="s">
        <v>155</v>
      </c>
      <c r="C49" s="69"/>
      <c r="D49" s="69"/>
      <c r="E49" s="90">
        <v>4350</v>
      </c>
      <c r="F49" s="90">
        <v>5339</v>
      </c>
      <c r="G49" s="88" t="s">
        <v>77</v>
      </c>
      <c r="H49" s="81">
        <v>0</v>
      </c>
      <c r="I49" s="21">
        <v>15.5</v>
      </c>
      <c r="J49" s="95">
        <f aca="true" t="shared" si="2" ref="J49:J66">H49+I49</f>
        <v>15.5</v>
      </c>
    </row>
    <row r="50" spans="1:10" ht="12.75" customHeight="1">
      <c r="A50" s="98"/>
      <c r="B50" s="94" t="s">
        <v>78</v>
      </c>
      <c r="C50" s="69"/>
      <c r="D50" s="69"/>
      <c r="E50" s="90">
        <v>4357</v>
      </c>
      <c r="F50" s="90">
        <v>5222</v>
      </c>
      <c r="G50" s="88" t="s">
        <v>79</v>
      </c>
      <c r="H50" s="81">
        <v>646.82</v>
      </c>
      <c r="I50" s="21">
        <v>-15.5</v>
      </c>
      <c r="J50" s="95">
        <f t="shared" si="2"/>
        <v>631.32</v>
      </c>
    </row>
    <row r="51" spans="1:10" ht="12.75" customHeight="1">
      <c r="A51" s="93" t="s">
        <v>42</v>
      </c>
      <c r="B51" s="94" t="s">
        <v>151</v>
      </c>
      <c r="C51" s="69"/>
      <c r="D51" s="69"/>
      <c r="E51" s="90">
        <v>3522</v>
      </c>
      <c r="F51" s="90">
        <v>5223</v>
      </c>
      <c r="G51" s="88" t="s">
        <v>91</v>
      </c>
      <c r="H51" s="81">
        <v>0</v>
      </c>
      <c r="I51" s="21">
        <v>40</v>
      </c>
      <c r="J51" s="95">
        <f t="shared" si="2"/>
        <v>40</v>
      </c>
    </row>
    <row r="52" spans="1:10" ht="12.75" customHeight="1">
      <c r="A52" s="98"/>
      <c r="B52" s="94" t="s">
        <v>80</v>
      </c>
      <c r="C52" s="69"/>
      <c r="D52" s="69"/>
      <c r="E52" s="90">
        <v>4399</v>
      </c>
      <c r="F52" s="90">
        <v>5222</v>
      </c>
      <c r="G52" s="88" t="s">
        <v>79</v>
      </c>
      <c r="H52" s="81">
        <v>150</v>
      </c>
      <c r="I52" s="21">
        <v>-40</v>
      </c>
      <c r="J52" s="95">
        <f t="shared" si="2"/>
        <v>110</v>
      </c>
    </row>
    <row r="53" spans="1:10" ht="12.75" customHeight="1">
      <c r="A53" s="112" t="s">
        <v>43</v>
      </c>
      <c r="B53" s="94" t="s">
        <v>140</v>
      </c>
      <c r="C53" s="69"/>
      <c r="D53" s="69"/>
      <c r="E53" s="90">
        <v>4351</v>
      </c>
      <c r="F53" s="90">
        <v>5222</v>
      </c>
      <c r="G53" s="88" t="s">
        <v>92</v>
      </c>
      <c r="H53" s="11">
        <v>0</v>
      </c>
      <c r="I53" s="108">
        <v>70</v>
      </c>
      <c r="J53" s="95">
        <f t="shared" si="2"/>
        <v>70</v>
      </c>
    </row>
    <row r="54" spans="1:10" ht="12.75" customHeight="1">
      <c r="A54" s="110"/>
      <c r="B54" s="94" t="s">
        <v>136</v>
      </c>
      <c r="C54" s="69"/>
      <c r="D54" s="69"/>
      <c r="E54" s="90">
        <v>4399</v>
      </c>
      <c r="F54" s="90">
        <v>5222</v>
      </c>
      <c r="G54" s="88" t="s">
        <v>79</v>
      </c>
      <c r="H54" s="11">
        <v>150</v>
      </c>
      <c r="I54" s="108">
        <v>-70</v>
      </c>
      <c r="J54" s="95">
        <f t="shared" si="2"/>
        <v>80</v>
      </c>
    </row>
    <row r="55" spans="1:10" ht="12.75" customHeight="1">
      <c r="A55" s="109" t="s">
        <v>44</v>
      </c>
      <c r="B55" s="94" t="s">
        <v>156</v>
      </c>
      <c r="C55" s="69"/>
      <c r="D55" s="69"/>
      <c r="E55" s="90">
        <v>1014</v>
      </c>
      <c r="F55" s="90">
        <v>5222</v>
      </c>
      <c r="G55" s="88" t="s">
        <v>82</v>
      </c>
      <c r="H55" s="11">
        <v>0</v>
      </c>
      <c r="I55" s="108">
        <v>3</v>
      </c>
      <c r="J55" s="95">
        <f t="shared" si="2"/>
        <v>3</v>
      </c>
    </row>
    <row r="56" spans="1:10" ht="12.75" customHeight="1">
      <c r="A56" s="109"/>
      <c r="B56" s="94" t="s">
        <v>102</v>
      </c>
      <c r="C56" s="69"/>
      <c r="D56" s="69"/>
      <c r="E56" s="90">
        <v>4343</v>
      </c>
      <c r="F56" s="90">
        <v>5222</v>
      </c>
      <c r="G56" s="88" t="s">
        <v>83</v>
      </c>
      <c r="H56" s="11">
        <v>116</v>
      </c>
      <c r="I56" s="108">
        <v>-3</v>
      </c>
      <c r="J56" s="95">
        <f t="shared" si="2"/>
        <v>113</v>
      </c>
    </row>
    <row r="57" spans="1:10" ht="12.75" customHeight="1">
      <c r="A57" s="112" t="s">
        <v>45</v>
      </c>
      <c r="B57" s="94" t="s">
        <v>104</v>
      </c>
      <c r="C57" s="69"/>
      <c r="D57" s="69"/>
      <c r="E57" s="90">
        <v>4379</v>
      </c>
      <c r="F57" s="90">
        <v>5175</v>
      </c>
      <c r="G57" s="88" t="s">
        <v>105</v>
      </c>
      <c r="H57" s="81">
        <v>17</v>
      </c>
      <c r="I57" s="108">
        <v>20</v>
      </c>
      <c r="J57" s="95">
        <f t="shared" si="2"/>
        <v>37</v>
      </c>
    </row>
    <row r="58" spans="1:10" ht="12.75" customHeight="1">
      <c r="A58" s="109"/>
      <c r="B58" s="94" t="s">
        <v>106</v>
      </c>
      <c r="C58" s="69"/>
      <c r="D58" s="69"/>
      <c r="E58" s="90">
        <v>4379</v>
      </c>
      <c r="F58" s="90">
        <v>5169</v>
      </c>
      <c r="G58" s="88" t="s">
        <v>105</v>
      </c>
      <c r="H58" s="81">
        <v>32</v>
      </c>
      <c r="I58" s="108">
        <v>-10</v>
      </c>
      <c r="J58" s="95">
        <f t="shared" si="2"/>
        <v>22</v>
      </c>
    </row>
    <row r="59" spans="1:10" ht="12.75" customHeight="1">
      <c r="A59" s="109"/>
      <c r="B59" s="94" t="s">
        <v>148</v>
      </c>
      <c r="C59" s="69"/>
      <c r="D59" s="69"/>
      <c r="E59" s="90">
        <v>4379</v>
      </c>
      <c r="F59" s="90">
        <v>5021</v>
      </c>
      <c r="G59" s="88" t="s">
        <v>107</v>
      </c>
      <c r="H59" s="81">
        <v>69</v>
      </c>
      <c r="I59" s="108">
        <v>-7</v>
      </c>
      <c r="J59" s="95">
        <f t="shared" si="2"/>
        <v>62</v>
      </c>
    </row>
    <row r="60" spans="1:10" ht="12.75" customHeight="1">
      <c r="A60" s="109"/>
      <c r="B60" s="94" t="s">
        <v>108</v>
      </c>
      <c r="C60" s="69"/>
      <c r="D60" s="69"/>
      <c r="E60" s="90">
        <v>4379</v>
      </c>
      <c r="F60" s="90">
        <v>5031</v>
      </c>
      <c r="G60" s="88" t="s">
        <v>107</v>
      </c>
      <c r="H60" s="81">
        <v>14</v>
      </c>
      <c r="I60" s="108">
        <v>-2</v>
      </c>
      <c r="J60" s="95">
        <f t="shared" si="2"/>
        <v>12</v>
      </c>
    </row>
    <row r="61" spans="1:10" ht="12.75" customHeight="1">
      <c r="A61" s="110"/>
      <c r="B61" s="94" t="s">
        <v>109</v>
      </c>
      <c r="C61" s="69"/>
      <c r="D61" s="69"/>
      <c r="E61" s="90">
        <v>4379</v>
      </c>
      <c r="F61" s="90">
        <v>5032</v>
      </c>
      <c r="G61" s="88" t="s">
        <v>107</v>
      </c>
      <c r="H61" s="81">
        <v>5</v>
      </c>
      <c r="I61" s="108">
        <v>-1</v>
      </c>
      <c r="J61" s="95">
        <f t="shared" si="2"/>
        <v>4</v>
      </c>
    </row>
    <row r="62" spans="1:10" ht="12.75" customHeight="1">
      <c r="A62" s="112" t="s">
        <v>47</v>
      </c>
      <c r="B62" s="94" t="s">
        <v>138</v>
      </c>
      <c r="C62" s="69"/>
      <c r="D62" s="69"/>
      <c r="E62" s="90">
        <v>5511</v>
      </c>
      <c r="F62" s="90">
        <v>5311</v>
      </c>
      <c r="G62" s="88" t="s">
        <v>81</v>
      </c>
      <c r="H62" s="81">
        <v>0</v>
      </c>
      <c r="I62" s="111">
        <v>40</v>
      </c>
      <c r="J62" s="95">
        <f t="shared" si="2"/>
        <v>40</v>
      </c>
    </row>
    <row r="63" spans="1:10" ht="12.75" customHeight="1">
      <c r="A63" s="109"/>
      <c r="B63" s="94" t="s">
        <v>139</v>
      </c>
      <c r="C63" s="69"/>
      <c r="D63" s="61"/>
      <c r="E63" s="90">
        <v>5212</v>
      </c>
      <c r="F63" s="101">
        <v>5169</v>
      </c>
      <c r="G63" s="88"/>
      <c r="H63" s="11">
        <v>235</v>
      </c>
      <c r="I63" s="111">
        <v>-40</v>
      </c>
      <c r="J63" s="95">
        <f t="shared" si="2"/>
        <v>195</v>
      </c>
    </row>
    <row r="64" spans="1:10" ht="12.75" customHeight="1">
      <c r="A64" s="93" t="s">
        <v>100</v>
      </c>
      <c r="B64" s="94" t="s">
        <v>135</v>
      </c>
      <c r="C64" s="69"/>
      <c r="D64" s="69"/>
      <c r="E64" s="140">
        <v>3716</v>
      </c>
      <c r="F64" s="140">
        <v>5166</v>
      </c>
      <c r="G64" s="88"/>
      <c r="H64" s="81">
        <v>0</v>
      </c>
      <c r="I64" s="111">
        <v>250</v>
      </c>
      <c r="J64" s="95">
        <f t="shared" si="2"/>
        <v>250</v>
      </c>
    </row>
    <row r="65" spans="1:10" ht="12.75" customHeight="1">
      <c r="A65" s="110"/>
      <c r="B65" s="94" t="s">
        <v>101</v>
      </c>
      <c r="C65" s="61"/>
      <c r="D65" s="61"/>
      <c r="E65" s="106">
        <v>3639</v>
      </c>
      <c r="F65" s="101">
        <v>5901</v>
      </c>
      <c r="G65" s="88"/>
      <c r="H65" s="82">
        <v>1000</v>
      </c>
      <c r="I65" s="108">
        <v>-250</v>
      </c>
      <c r="J65" s="95">
        <f t="shared" si="2"/>
        <v>750</v>
      </c>
    </row>
    <row r="66" spans="1:10" ht="12.75" customHeight="1">
      <c r="A66" s="75" t="s">
        <v>103</v>
      </c>
      <c r="B66" s="117" t="s">
        <v>146</v>
      </c>
      <c r="C66" s="75" t="s">
        <v>57</v>
      </c>
      <c r="D66" s="75"/>
      <c r="E66" s="134">
        <v>3744</v>
      </c>
      <c r="F66" s="134">
        <v>5169</v>
      </c>
      <c r="G66" s="118" t="s">
        <v>133</v>
      </c>
      <c r="H66" s="149">
        <v>0</v>
      </c>
      <c r="I66" s="91">
        <v>3</v>
      </c>
      <c r="J66" s="87">
        <f t="shared" si="2"/>
        <v>3</v>
      </c>
    </row>
    <row r="67" spans="1:10" ht="11.25" customHeight="1">
      <c r="A67" s="9"/>
      <c r="B67" s="10"/>
      <c r="C67" s="7"/>
      <c r="D67" s="7"/>
      <c r="E67" s="47"/>
      <c r="F67" s="89" t="s">
        <v>46</v>
      </c>
      <c r="G67" s="24"/>
      <c r="H67" s="11">
        <f>SUM(H34:H66)</f>
        <v>2793.82</v>
      </c>
      <c r="I67" s="25">
        <f>SUM(I34:I66)</f>
        <v>202.36</v>
      </c>
      <c r="J67" s="11">
        <f>SUM(J34:J66)</f>
        <v>2996.1800000000003</v>
      </c>
    </row>
    <row r="68" spans="1:11" ht="12.75" customHeight="1">
      <c r="A68" s="77" t="s">
        <v>30</v>
      </c>
      <c r="B68" s="10"/>
      <c r="C68" s="7"/>
      <c r="D68" s="7"/>
      <c r="E68" s="13"/>
      <c r="F68" s="10"/>
      <c r="G68" s="10"/>
      <c r="H68" s="12"/>
      <c r="I68" s="12"/>
      <c r="J68" s="73"/>
      <c r="K68" s="10"/>
    </row>
    <row r="69" spans="1:11" ht="12.75" customHeight="1">
      <c r="A69" s="75" t="s">
        <v>8</v>
      </c>
      <c r="B69" s="86" t="s">
        <v>134</v>
      </c>
      <c r="C69" s="74" t="s">
        <v>57</v>
      </c>
      <c r="D69" s="75"/>
      <c r="E69" s="75">
        <v>3613</v>
      </c>
      <c r="F69" s="75">
        <v>6121</v>
      </c>
      <c r="G69" s="114" t="s">
        <v>90</v>
      </c>
      <c r="H69" s="87">
        <v>0</v>
      </c>
      <c r="I69" s="91">
        <v>1600</v>
      </c>
      <c r="J69" s="87">
        <f>H69+I69</f>
        <v>1600</v>
      </c>
      <c r="K69" s="10"/>
    </row>
    <row r="70" spans="1:11" ht="12.75" customHeight="1">
      <c r="A70" s="123" t="s">
        <v>11</v>
      </c>
      <c r="B70" s="127" t="s">
        <v>94</v>
      </c>
      <c r="C70" s="131"/>
      <c r="D70" s="1"/>
      <c r="E70" s="1">
        <v>3639</v>
      </c>
      <c r="F70" s="128">
        <v>6121</v>
      </c>
      <c r="G70" s="80" t="s">
        <v>93</v>
      </c>
      <c r="H70" s="32">
        <v>5002.07</v>
      </c>
      <c r="I70" s="129">
        <v>48.64</v>
      </c>
      <c r="J70" s="130">
        <f>H70+I70</f>
        <v>5050.71</v>
      </c>
      <c r="K70" s="10"/>
    </row>
    <row r="71" spans="1:11" ht="12.75" customHeight="1">
      <c r="A71" s="1" t="s">
        <v>28</v>
      </c>
      <c r="B71" s="148" t="s">
        <v>147</v>
      </c>
      <c r="C71" s="131"/>
      <c r="D71" s="1"/>
      <c r="E71" s="1">
        <v>3744</v>
      </c>
      <c r="F71" s="1">
        <v>6119</v>
      </c>
      <c r="G71" s="80" t="s">
        <v>133</v>
      </c>
      <c r="H71" s="32">
        <v>561.9</v>
      </c>
      <c r="I71" s="129">
        <v>-3</v>
      </c>
      <c r="J71" s="37">
        <f>SUM(H71:I71)</f>
        <v>558.9</v>
      </c>
      <c r="K71" s="10"/>
    </row>
    <row r="72" spans="1:10" ht="11.25" customHeight="1">
      <c r="A72" s="17"/>
      <c r="B72" s="14"/>
      <c r="C72" s="17"/>
      <c r="D72" s="17"/>
      <c r="E72" s="15"/>
      <c r="F72" s="158" t="s">
        <v>22</v>
      </c>
      <c r="G72" s="159"/>
      <c r="H72" s="16">
        <f>SUM(H69:H71)</f>
        <v>5563.969999999999</v>
      </c>
      <c r="I72" s="22">
        <f>SUM(I69:I71)</f>
        <v>1645.64</v>
      </c>
      <c r="J72" s="16">
        <f>SUM(J69:J71)</f>
        <v>7209.61</v>
      </c>
    </row>
    <row r="73" spans="1:10" ht="11.25" customHeight="1">
      <c r="A73" s="17"/>
      <c r="B73" s="14"/>
      <c r="C73" s="17"/>
      <c r="D73" s="17"/>
      <c r="E73" s="15"/>
      <c r="F73" s="15"/>
      <c r="G73" s="72"/>
      <c r="H73" s="32"/>
      <c r="I73" s="22"/>
      <c r="J73" s="16"/>
    </row>
    <row r="74" spans="2:10" ht="11.25" customHeight="1">
      <c r="B74" s="23" t="s">
        <v>144</v>
      </c>
      <c r="C74" s="7"/>
      <c r="D74" s="7"/>
      <c r="E74" s="48" t="s">
        <v>9</v>
      </c>
      <c r="F74" s="53"/>
      <c r="G74" s="46"/>
      <c r="H74" s="21"/>
      <c r="I74" s="21">
        <f>I29</f>
        <v>14450.219999999998</v>
      </c>
      <c r="J74" s="21"/>
    </row>
    <row r="75" spans="2:9" ht="11.25" customHeight="1">
      <c r="B75" s="10"/>
      <c r="C75" s="7"/>
      <c r="D75" s="7"/>
      <c r="E75" s="40" t="s">
        <v>16</v>
      </c>
      <c r="F75" s="52"/>
      <c r="G75" s="49"/>
      <c r="H75" s="21"/>
      <c r="I75" s="21">
        <f>I67+I30</f>
        <v>12804.58</v>
      </c>
    </row>
    <row r="76" spans="2:10" ht="11.25" customHeight="1">
      <c r="B76" s="10"/>
      <c r="C76" s="7"/>
      <c r="D76" s="7"/>
      <c r="E76" s="9" t="s">
        <v>14</v>
      </c>
      <c r="F76" s="10"/>
      <c r="G76" s="47"/>
      <c r="H76" s="42"/>
      <c r="I76" s="21">
        <f>I72+I31</f>
        <v>1645.64</v>
      </c>
      <c r="J76" s="20"/>
    </row>
    <row r="77" spans="2:10" ht="11.25" customHeight="1">
      <c r="B77" s="10"/>
      <c r="C77" s="7"/>
      <c r="D77" s="7"/>
      <c r="E77" s="40" t="s">
        <v>23</v>
      </c>
      <c r="F77" s="52"/>
      <c r="G77" s="49"/>
      <c r="H77" s="42"/>
      <c r="I77" s="21">
        <f>I75+I76</f>
        <v>14450.22</v>
      </c>
      <c r="J77" s="20"/>
    </row>
    <row r="78" spans="2:10" ht="11.25" customHeight="1">
      <c r="B78" s="10"/>
      <c r="C78" s="7"/>
      <c r="D78" s="7"/>
      <c r="E78" s="50" t="s">
        <v>15</v>
      </c>
      <c r="F78" s="10"/>
      <c r="G78" s="47"/>
      <c r="H78" s="43"/>
      <c r="I78" s="21">
        <f>I74-I77</f>
        <v>0</v>
      </c>
      <c r="J78" s="20"/>
    </row>
    <row r="79" spans="2:10" ht="11.25" customHeight="1">
      <c r="B79" s="10"/>
      <c r="C79" s="7"/>
      <c r="D79" s="7"/>
      <c r="E79" s="41" t="s">
        <v>31</v>
      </c>
      <c r="F79" s="52"/>
      <c r="G79" s="49"/>
      <c r="H79" s="43"/>
      <c r="I79" s="21">
        <v>0</v>
      </c>
      <c r="J79" s="20"/>
    </row>
    <row r="80" spans="5:10" ht="11.25" customHeight="1">
      <c r="E80" s="83" t="s">
        <v>37</v>
      </c>
      <c r="G80" s="10"/>
      <c r="H80" s="39">
        <v>43281</v>
      </c>
      <c r="J80" s="39">
        <v>43312</v>
      </c>
    </row>
    <row r="81" spans="2:10" ht="11.25" customHeight="1">
      <c r="B81" s="23" t="s">
        <v>143</v>
      </c>
      <c r="C81" s="7"/>
      <c r="D81" s="7"/>
      <c r="E81" s="51" t="s">
        <v>13</v>
      </c>
      <c r="F81" s="53"/>
      <c r="G81" s="46"/>
      <c r="H81" s="44">
        <v>543858.48</v>
      </c>
      <c r="I81" s="21">
        <f>I74</f>
        <v>14450.219999999998</v>
      </c>
      <c r="J81" s="21">
        <f>H81+I81</f>
        <v>558308.7</v>
      </c>
    </row>
    <row r="82" spans="2:10" ht="11.25" customHeight="1">
      <c r="B82" s="10"/>
      <c r="C82" s="7"/>
      <c r="D82" s="7"/>
      <c r="E82" s="40" t="s">
        <v>16</v>
      </c>
      <c r="F82" s="52"/>
      <c r="G82" s="49"/>
      <c r="H82" s="45">
        <v>334456.05</v>
      </c>
      <c r="I82" s="21">
        <f>I67+I30</f>
        <v>12804.58</v>
      </c>
      <c r="J82" s="20">
        <f>H82+I82</f>
        <v>347260.63</v>
      </c>
    </row>
    <row r="83" spans="2:10" ht="11.25" customHeight="1">
      <c r="B83" s="10"/>
      <c r="C83" s="7"/>
      <c r="D83" s="7"/>
      <c r="E83" s="9" t="s">
        <v>14</v>
      </c>
      <c r="F83" s="10"/>
      <c r="G83" s="47"/>
      <c r="H83" s="45">
        <v>247879.17</v>
      </c>
      <c r="I83" s="21">
        <f>I72+I31</f>
        <v>1645.64</v>
      </c>
      <c r="J83" s="20">
        <f>H83+I83</f>
        <v>249524.81000000003</v>
      </c>
    </row>
    <row r="84" spans="2:10" ht="11.25" customHeight="1">
      <c r="B84" s="3" t="s">
        <v>56</v>
      </c>
      <c r="E84" s="41" t="s">
        <v>24</v>
      </c>
      <c r="F84" s="52"/>
      <c r="G84" s="49"/>
      <c r="H84" s="21">
        <f>SUM(H82:H83)</f>
        <v>582335.22</v>
      </c>
      <c r="I84" s="21">
        <f>SUM(I82:I83)</f>
        <v>14450.22</v>
      </c>
      <c r="J84" s="21">
        <f>SUM(J82:J83)</f>
        <v>596785.4400000001</v>
      </c>
    </row>
    <row r="85" spans="5:10" ht="11.25" customHeight="1">
      <c r="E85" s="9" t="s">
        <v>17</v>
      </c>
      <c r="F85" s="10"/>
      <c r="G85" s="47"/>
      <c r="H85" s="20">
        <f>H81-H84</f>
        <v>-38476.73999999999</v>
      </c>
      <c r="I85" s="21">
        <f>I81-I84</f>
        <v>0</v>
      </c>
      <c r="J85" s="20">
        <f>J81-J84</f>
        <v>-38476.74000000011</v>
      </c>
    </row>
    <row r="86" spans="5:10" ht="11.25" customHeight="1">
      <c r="E86" s="41" t="s">
        <v>25</v>
      </c>
      <c r="F86" s="52"/>
      <c r="G86" s="49"/>
      <c r="H86" s="54">
        <v>38476.74</v>
      </c>
      <c r="I86" s="21">
        <f>I79</f>
        <v>0</v>
      </c>
      <c r="J86" s="21">
        <f>H86+I86</f>
        <v>38476.74</v>
      </c>
    </row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</sheetData>
  <sheetProtection/>
  <mergeCells count="4">
    <mergeCell ref="B2:B3"/>
    <mergeCell ref="E2:E3"/>
    <mergeCell ref="F2:F3"/>
    <mergeCell ref="G2:G3"/>
  </mergeCells>
  <conditionalFormatting sqref="B1:B2">
    <cfRule type="expression" priority="172" dxfId="45" stopIfTrue="1">
      <formula>$L1="Z"</formula>
    </cfRule>
    <cfRule type="expression" priority="173" dxfId="46" stopIfTrue="1">
      <formula>$L1="T"</formula>
    </cfRule>
    <cfRule type="expression" priority="174" dxfId="47" stopIfTrue="1">
      <formula>$L1="Y"</formula>
    </cfRule>
  </conditionalFormatting>
  <conditionalFormatting sqref="B2">
    <cfRule type="expression" priority="169" dxfId="45" stopIfTrue="1">
      <formula>$L2="Z"</formula>
    </cfRule>
    <cfRule type="expression" priority="170" dxfId="46" stopIfTrue="1">
      <formula>$L2="T"</formula>
    </cfRule>
    <cfRule type="expression" priority="171" dxfId="47" stopIfTrue="1">
      <formula>$L2="Y"</formula>
    </cfRule>
  </conditionalFormatting>
  <conditionalFormatting sqref="C29:D31">
    <cfRule type="expression" priority="166" dxfId="45" stopIfTrue="1">
      <formula>#REF!="Z"</formula>
    </cfRule>
    <cfRule type="expression" priority="167" dxfId="46" stopIfTrue="1">
      <formula>#REF!="T"</formula>
    </cfRule>
    <cfRule type="expression" priority="168" dxfId="47" stopIfTrue="1">
      <formula>#REF!="Y"</formula>
    </cfRule>
  </conditionalFormatting>
  <conditionalFormatting sqref="H81">
    <cfRule type="expression" priority="163" dxfId="45" stopIfTrue="1">
      <formula>$J81="Z"</formula>
    </cfRule>
    <cfRule type="expression" priority="164" dxfId="46" stopIfTrue="1">
      <formula>$J81="T"</formula>
    </cfRule>
    <cfRule type="expression" priority="165" dxfId="47" stopIfTrue="1">
      <formula>$J81="Y"</formula>
    </cfRule>
  </conditionalFormatting>
  <conditionalFormatting sqref="H82">
    <cfRule type="expression" priority="160" dxfId="45" stopIfTrue="1">
      <formula>$J82="Z"</formula>
    </cfRule>
    <cfRule type="expression" priority="161" dxfId="46" stopIfTrue="1">
      <formula>$J82="T"</formula>
    </cfRule>
    <cfRule type="expression" priority="162" dxfId="47" stopIfTrue="1">
      <formula>$J82="Y"</formula>
    </cfRule>
  </conditionalFormatting>
  <conditionalFormatting sqref="H83">
    <cfRule type="expression" priority="157" dxfId="45" stopIfTrue="1">
      <formula>$J83="Z"</formula>
    </cfRule>
    <cfRule type="expression" priority="158" dxfId="46" stopIfTrue="1">
      <formula>$J83="T"</formula>
    </cfRule>
    <cfRule type="expression" priority="159" dxfId="47" stopIfTrue="1">
      <formula>$J83="Y"</formula>
    </cfRule>
  </conditionalFormatting>
  <printOptions/>
  <pageMargins left="0.7086614173228347" right="0.3937007874015748" top="0.69" bottom="0.66" header="0.31496062992125984" footer="0.6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B38" sqref="B38"/>
    </sheetView>
  </sheetViews>
  <sheetFormatPr defaultColWidth="9.00390625" defaultRowHeight="12.75"/>
  <cols>
    <col min="1" max="1" width="4.625" style="3" customWidth="1"/>
    <col min="2" max="2" width="69.00390625" style="3" customWidth="1"/>
    <col min="3" max="3" width="5.625" style="19" customWidth="1"/>
    <col min="4" max="4" width="10.125" style="19" customWidth="1"/>
    <col min="5" max="5" width="7.75390625" style="3" customWidth="1"/>
    <col min="6" max="6" width="10.125" style="3" customWidth="1"/>
    <col min="7" max="7" width="11.00390625" style="3" customWidth="1"/>
    <col min="8" max="8" width="11.375" style="3" customWidth="1"/>
    <col min="9" max="9" width="10.375" style="3" customWidth="1"/>
    <col min="10" max="13" width="11.75390625" style="3" customWidth="1"/>
    <col min="14" max="16384" width="9.125" style="3" customWidth="1"/>
  </cols>
  <sheetData>
    <row r="1" spans="1:10" ht="15">
      <c r="A1" s="26" t="s">
        <v>59</v>
      </c>
      <c r="B1" s="2"/>
      <c r="C1" s="18"/>
      <c r="D1" s="18"/>
      <c r="I1" s="2" t="s">
        <v>33</v>
      </c>
      <c r="J1" s="26"/>
    </row>
    <row r="2" spans="1:10" s="2" customFormat="1" ht="12.75">
      <c r="A2" s="4" t="s">
        <v>0</v>
      </c>
      <c r="B2" s="160" t="s">
        <v>10</v>
      </c>
      <c r="C2" s="4"/>
      <c r="D2" s="4" t="s">
        <v>18</v>
      </c>
      <c r="E2" s="160" t="s">
        <v>1</v>
      </c>
      <c r="F2" s="160" t="s">
        <v>2</v>
      </c>
      <c r="G2" s="160" t="s">
        <v>3</v>
      </c>
      <c r="H2" s="4" t="s">
        <v>4</v>
      </c>
      <c r="I2" s="4" t="s">
        <v>12</v>
      </c>
      <c r="J2" s="4" t="s">
        <v>5</v>
      </c>
    </row>
    <row r="3" spans="1:10" s="2" customFormat="1" ht="12.75">
      <c r="A3" s="5" t="s">
        <v>6</v>
      </c>
      <c r="B3" s="161"/>
      <c r="C3" s="5"/>
      <c r="D3" s="5" t="s">
        <v>19</v>
      </c>
      <c r="E3" s="161"/>
      <c r="F3" s="161"/>
      <c r="G3" s="161"/>
      <c r="H3" s="5" t="s">
        <v>7</v>
      </c>
      <c r="I3" s="5" t="s">
        <v>55</v>
      </c>
      <c r="J3" s="5" t="s">
        <v>7</v>
      </c>
    </row>
    <row r="4" spans="1:10" ht="12.75">
      <c r="A4" s="63" t="s">
        <v>50</v>
      </c>
      <c r="B4" s="52"/>
      <c r="C4" s="64"/>
      <c r="D4" s="64"/>
      <c r="E4" s="64"/>
      <c r="F4" s="64"/>
      <c r="G4" s="64"/>
      <c r="H4" s="64"/>
      <c r="I4" s="65"/>
      <c r="J4" s="61"/>
    </row>
    <row r="5" spans="1:10" ht="12.75">
      <c r="A5" s="102"/>
      <c r="B5" s="69"/>
      <c r="C5" s="61"/>
      <c r="D5" s="61"/>
      <c r="E5" s="61"/>
      <c r="F5" s="61"/>
      <c r="G5" s="61"/>
      <c r="H5" s="61"/>
      <c r="I5" s="68"/>
      <c r="J5" s="61"/>
    </row>
    <row r="6" spans="1:10" s="8" customFormat="1" ht="12.75">
      <c r="A6" s="27"/>
      <c r="C6" s="29"/>
      <c r="D6" s="29"/>
      <c r="E6" s="14"/>
      <c r="F6" s="30" t="s">
        <v>9</v>
      </c>
      <c r="G6" s="31"/>
      <c r="H6" s="32">
        <v>0</v>
      </c>
      <c r="I6" s="38">
        <v>0</v>
      </c>
      <c r="J6" s="32">
        <v>0</v>
      </c>
    </row>
    <row r="7" spans="1:10" s="8" customFormat="1" ht="12.75">
      <c r="A7" s="27"/>
      <c r="B7" s="33" t="s">
        <v>35</v>
      </c>
      <c r="C7" s="29"/>
      <c r="D7" s="29"/>
      <c r="E7" s="14"/>
      <c r="F7" s="30" t="s">
        <v>16</v>
      </c>
      <c r="G7" s="31"/>
      <c r="H7" s="32">
        <v>0</v>
      </c>
      <c r="I7" s="38">
        <v>0</v>
      </c>
      <c r="J7" s="32">
        <f>H7+I7</f>
        <v>0</v>
      </c>
    </row>
    <row r="8" spans="1:10" s="8" customFormat="1" ht="12.75">
      <c r="A8" s="27"/>
      <c r="B8" s="33"/>
      <c r="C8" s="29"/>
      <c r="D8" s="29"/>
      <c r="E8" s="14"/>
      <c r="F8" s="30" t="s">
        <v>48</v>
      </c>
      <c r="G8" s="31"/>
      <c r="H8" s="32">
        <v>0</v>
      </c>
      <c r="I8" s="38">
        <v>0</v>
      </c>
      <c r="J8" s="32">
        <f>H8+I8</f>
        <v>0</v>
      </c>
    </row>
    <row r="9" spans="1:10" ht="12.75">
      <c r="A9" s="9"/>
      <c r="B9" s="14"/>
      <c r="C9" s="17"/>
      <c r="D9" s="17"/>
      <c r="E9" s="14"/>
      <c r="F9" s="34" t="s">
        <v>17</v>
      </c>
      <c r="G9" s="35"/>
      <c r="H9" s="37">
        <f>H6-H7-H8</f>
        <v>0</v>
      </c>
      <c r="I9" s="36">
        <f>I6-I7-I8</f>
        <v>0</v>
      </c>
      <c r="J9" s="37">
        <f>J6-J7-J8</f>
        <v>0</v>
      </c>
    </row>
    <row r="10" spans="1:10" ht="12.75">
      <c r="A10" s="6" t="s">
        <v>52</v>
      </c>
      <c r="B10" s="10"/>
      <c r="C10" s="7"/>
      <c r="D10" s="7"/>
      <c r="E10" s="13"/>
      <c r="F10" s="10"/>
      <c r="G10" s="10"/>
      <c r="H10" s="12"/>
      <c r="I10" s="12"/>
      <c r="J10" s="66"/>
    </row>
    <row r="11" spans="1:10" ht="12.75">
      <c r="A11" s="70"/>
      <c r="B11" s="49"/>
      <c r="C11" s="68"/>
      <c r="D11" s="61"/>
      <c r="E11" s="61">
        <v>3419</v>
      </c>
      <c r="F11" s="61">
        <v>5222</v>
      </c>
      <c r="G11" s="84" t="s">
        <v>49</v>
      </c>
      <c r="H11" s="20">
        <v>0</v>
      </c>
      <c r="I11" s="21"/>
      <c r="J11" s="20">
        <f>H11+I11</f>
        <v>0</v>
      </c>
    </row>
    <row r="12" spans="1:10" ht="12.75">
      <c r="A12" s="71"/>
      <c r="B12" s="49"/>
      <c r="C12" s="68"/>
      <c r="D12" s="61"/>
      <c r="E12" s="61">
        <v>6112</v>
      </c>
      <c r="F12" s="61">
        <v>5901</v>
      </c>
      <c r="G12" s="84" t="s">
        <v>51</v>
      </c>
      <c r="H12" s="20">
        <v>45</v>
      </c>
      <c r="I12" s="21"/>
      <c r="J12" s="20">
        <f>H12+I12</f>
        <v>45</v>
      </c>
    </row>
    <row r="13" spans="1:10" ht="12.75">
      <c r="A13" s="70"/>
      <c r="B13" s="69"/>
      <c r="C13" s="68"/>
      <c r="D13" s="61"/>
      <c r="E13" s="61">
        <v>3121</v>
      </c>
      <c r="F13" s="61">
        <v>5339</v>
      </c>
      <c r="G13" s="84" t="s">
        <v>53</v>
      </c>
      <c r="H13" s="20">
        <v>0</v>
      </c>
      <c r="I13" s="21"/>
      <c r="J13" s="20">
        <f>H13+I13</f>
        <v>0</v>
      </c>
    </row>
    <row r="14" spans="1:10" ht="12.75">
      <c r="A14" s="71"/>
      <c r="B14" s="69"/>
      <c r="C14" s="68"/>
      <c r="D14" s="61"/>
      <c r="E14" s="61">
        <v>3392</v>
      </c>
      <c r="F14" s="61">
        <v>5222</v>
      </c>
      <c r="G14" s="84" t="s">
        <v>38</v>
      </c>
      <c r="H14" s="20">
        <v>165</v>
      </c>
      <c r="I14" s="21"/>
      <c r="J14" s="20">
        <f>H14+I14</f>
        <v>165</v>
      </c>
    </row>
    <row r="15" spans="1:10" ht="12.75">
      <c r="A15" s="9"/>
      <c r="B15" s="10"/>
      <c r="C15" s="7"/>
      <c r="D15" s="7"/>
      <c r="E15" s="10"/>
      <c r="F15" s="89" t="s">
        <v>21</v>
      </c>
      <c r="G15" s="89"/>
      <c r="H15" s="20">
        <f>SUM(H11:H14)</f>
        <v>210</v>
      </c>
      <c r="I15" s="21">
        <f>SUM(I11:I14)</f>
        <v>0</v>
      </c>
      <c r="J15" s="20">
        <f>SUM(J11:J14)</f>
        <v>210</v>
      </c>
    </row>
    <row r="16" spans="1:11" ht="12.75">
      <c r="A16" s="103" t="s">
        <v>30</v>
      </c>
      <c r="B16" s="10"/>
      <c r="C16" s="7"/>
      <c r="D16" s="7"/>
      <c r="E16" s="13"/>
      <c r="F16" s="10"/>
      <c r="G16" s="10"/>
      <c r="H16" s="12"/>
      <c r="I16" s="92"/>
      <c r="J16" s="73"/>
      <c r="K16" s="10"/>
    </row>
    <row r="17" spans="1:11" ht="12.75">
      <c r="A17" s="70"/>
      <c r="B17" s="49"/>
      <c r="C17" s="68"/>
      <c r="D17" s="61"/>
      <c r="E17" s="61"/>
      <c r="F17" s="61"/>
      <c r="G17" s="84"/>
      <c r="H17" s="20"/>
      <c r="I17" s="21"/>
      <c r="J17" s="20">
        <f>H17+I17</f>
        <v>0</v>
      </c>
      <c r="K17" s="10"/>
    </row>
    <row r="18" spans="1:11" ht="12.75">
      <c r="A18" s="71"/>
      <c r="B18" s="69"/>
      <c r="C18" s="68"/>
      <c r="D18" s="61"/>
      <c r="E18" s="61"/>
      <c r="F18" s="61"/>
      <c r="G18" s="84"/>
      <c r="H18" s="20"/>
      <c r="I18" s="21"/>
      <c r="J18" s="20">
        <f>H18+I18</f>
        <v>0</v>
      </c>
      <c r="K18" s="10"/>
    </row>
    <row r="19" spans="1:10" ht="12.75">
      <c r="A19" s="17"/>
      <c r="B19" s="14"/>
      <c r="C19" s="17"/>
      <c r="D19" s="17"/>
      <c r="E19" s="15"/>
      <c r="F19" s="55"/>
      <c r="G19" s="67" t="s">
        <v>22</v>
      </c>
      <c r="H19" s="16">
        <f>SUM(H17:H18)</f>
        <v>0</v>
      </c>
      <c r="I19" s="22">
        <f>SUM(I17:I18)</f>
        <v>0</v>
      </c>
      <c r="J19" s="16">
        <f>SUM(J17:J18)</f>
        <v>0</v>
      </c>
    </row>
    <row r="20" spans="1:10" ht="12.75">
      <c r="A20" s="17"/>
      <c r="B20" s="14"/>
      <c r="C20" s="17"/>
      <c r="D20" s="17"/>
      <c r="E20" s="15"/>
      <c r="F20" s="58"/>
      <c r="G20" s="59"/>
      <c r="H20" s="60"/>
      <c r="I20" s="57"/>
      <c r="J20" s="56"/>
    </row>
    <row r="21" spans="2:10" ht="12.75">
      <c r="B21" s="23" t="s">
        <v>60</v>
      </c>
      <c r="C21" s="7"/>
      <c r="D21" s="7"/>
      <c r="E21" s="48" t="s">
        <v>9</v>
      </c>
      <c r="F21" s="53"/>
      <c r="G21" s="46"/>
      <c r="H21" s="42"/>
      <c r="I21" s="21">
        <f>I6</f>
        <v>0</v>
      </c>
      <c r="J21" s="20"/>
    </row>
    <row r="22" spans="2:10" ht="12.75">
      <c r="B22" s="10"/>
      <c r="C22" s="7"/>
      <c r="D22" s="7"/>
      <c r="E22" s="40" t="s">
        <v>16</v>
      </c>
      <c r="F22" s="52"/>
      <c r="G22" s="49"/>
      <c r="H22" s="42"/>
      <c r="I22" s="21">
        <f>I15+I7</f>
        <v>0</v>
      </c>
      <c r="J22" s="20"/>
    </row>
    <row r="23" spans="2:10" ht="12.75">
      <c r="B23" s="10"/>
      <c r="C23" s="7"/>
      <c r="D23" s="7"/>
      <c r="E23" s="9" t="s">
        <v>14</v>
      </c>
      <c r="F23" s="10"/>
      <c r="G23" s="47"/>
      <c r="H23" s="42"/>
      <c r="I23" s="21">
        <f>I19+I8</f>
        <v>0</v>
      </c>
      <c r="J23" s="20"/>
    </row>
    <row r="24" spans="2:10" ht="12.75">
      <c r="B24" s="10"/>
      <c r="C24" s="7"/>
      <c r="D24" s="7"/>
      <c r="E24" s="40" t="s">
        <v>23</v>
      </c>
      <c r="F24" s="52"/>
      <c r="G24" s="49"/>
      <c r="H24" s="42"/>
      <c r="I24" s="21">
        <f>I22+I23</f>
        <v>0</v>
      </c>
      <c r="J24" s="20"/>
    </row>
    <row r="25" spans="2:10" ht="12.75">
      <c r="B25" s="10"/>
      <c r="C25" s="7"/>
      <c r="D25" s="7"/>
      <c r="E25" s="50" t="s">
        <v>15</v>
      </c>
      <c r="F25" s="10"/>
      <c r="G25" s="47"/>
      <c r="H25" s="43"/>
      <c r="I25" s="21">
        <f>I21-I24</f>
        <v>0</v>
      </c>
      <c r="J25" s="20"/>
    </row>
    <row r="26" spans="2:10" ht="12.75">
      <c r="B26" s="10"/>
      <c r="C26" s="7"/>
      <c r="D26" s="7"/>
      <c r="E26" s="41" t="s">
        <v>27</v>
      </c>
      <c r="F26" s="52"/>
      <c r="G26" s="49"/>
      <c r="H26" s="43"/>
      <c r="I26" s="21">
        <v>0</v>
      </c>
      <c r="J26" s="20"/>
    </row>
    <row r="27" spans="5:10" ht="12.75">
      <c r="E27" s="3" t="s">
        <v>26</v>
      </c>
      <c r="G27" s="10"/>
      <c r="H27" s="39">
        <v>42916</v>
      </c>
      <c r="J27" s="39">
        <v>43312</v>
      </c>
    </row>
    <row r="28" spans="2:10" ht="12.75">
      <c r="B28" s="23" t="s">
        <v>61</v>
      </c>
      <c r="C28" s="7"/>
      <c r="D28" s="7"/>
      <c r="E28" s="51" t="s">
        <v>13</v>
      </c>
      <c r="F28" s="53"/>
      <c r="G28" s="46"/>
      <c r="H28" s="44">
        <v>535270.89</v>
      </c>
      <c r="I28" s="21">
        <f>I21</f>
        <v>0</v>
      </c>
      <c r="J28" s="21">
        <f>H28+I28</f>
        <v>535270.89</v>
      </c>
    </row>
    <row r="29" spans="2:10" ht="12.75">
      <c r="B29" s="10"/>
      <c r="C29" s="7"/>
      <c r="D29" s="7"/>
      <c r="E29" s="40" t="s">
        <v>16</v>
      </c>
      <c r="F29" s="52"/>
      <c r="G29" s="49"/>
      <c r="H29" s="45">
        <v>329520.63</v>
      </c>
      <c r="I29" s="21">
        <f>I22+550</f>
        <v>550</v>
      </c>
      <c r="J29" s="20">
        <f>H29+I29</f>
        <v>330070.63</v>
      </c>
    </row>
    <row r="30" spans="2:10" ht="12.75">
      <c r="B30" s="10"/>
      <c r="C30" s="7"/>
      <c r="D30" s="7"/>
      <c r="E30" s="9" t="s">
        <v>14</v>
      </c>
      <c r="F30" s="10"/>
      <c r="G30" s="47"/>
      <c r="H30" s="45">
        <v>244227</v>
      </c>
      <c r="I30" s="21">
        <f>I23-550</f>
        <v>-550</v>
      </c>
      <c r="J30" s="20">
        <f>H30+I30</f>
        <v>243677</v>
      </c>
    </row>
    <row r="31" spans="2:10" ht="12.75">
      <c r="B31" s="3" t="s">
        <v>62</v>
      </c>
      <c r="E31" s="41" t="s">
        <v>24</v>
      </c>
      <c r="F31" s="52"/>
      <c r="G31" s="49"/>
      <c r="H31" s="21">
        <f>SUM(H29:H30)</f>
        <v>573747.63</v>
      </c>
      <c r="I31" s="21">
        <f>SUM(I29:I30)</f>
        <v>0</v>
      </c>
      <c r="J31" s="21">
        <f>SUM(J29:J30)</f>
        <v>573747.63</v>
      </c>
    </row>
    <row r="32" spans="5:11" ht="12.75">
      <c r="E32" s="9" t="s">
        <v>17</v>
      </c>
      <c r="F32" s="10"/>
      <c r="G32" s="47"/>
      <c r="H32" s="20">
        <f>H28-H31</f>
        <v>-38476.73999999999</v>
      </c>
      <c r="I32" s="21">
        <f>I28-I31</f>
        <v>0</v>
      </c>
      <c r="J32" s="20">
        <f>J28-J31</f>
        <v>-38476.73999999999</v>
      </c>
      <c r="K32" s="78"/>
    </row>
    <row r="33" spans="5:10" ht="12.75">
      <c r="E33" s="41" t="s">
        <v>25</v>
      </c>
      <c r="F33" s="52"/>
      <c r="G33" s="49"/>
      <c r="H33" s="54">
        <v>38476.74</v>
      </c>
      <c r="I33" s="21">
        <f>I26</f>
        <v>0</v>
      </c>
      <c r="J33" s="21">
        <f>H33+I33</f>
        <v>38476.74</v>
      </c>
    </row>
    <row r="36" ht="12.75">
      <c r="B36" s="79"/>
    </row>
  </sheetData>
  <sheetProtection/>
  <mergeCells count="4">
    <mergeCell ref="B2:B3"/>
    <mergeCell ref="E2:E3"/>
    <mergeCell ref="F2:F3"/>
    <mergeCell ref="G2:G3"/>
  </mergeCells>
  <conditionalFormatting sqref="B1:B2">
    <cfRule type="expression" priority="28" dxfId="45" stopIfTrue="1">
      <formula>$L1="Z"</formula>
    </cfRule>
    <cfRule type="expression" priority="29" dxfId="46" stopIfTrue="1">
      <formula>$L1="T"</formula>
    </cfRule>
    <cfRule type="expression" priority="30" dxfId="47" stopIfTrue="1">
      <formula>$L1="Y"</formula>
    </cfRule>
  </conditionalFormatting>
  <conditionalFormatting sqref="B2">
    <cfRule type="expression" priority="25" dxfId="45" stopIfTrue="1">
      <formula>$L2="Z"</formula>
    </cfRule>
    <cfRule type="expression" priority="26" dxfId="46" stopIfTrue="1">
      <formula>$L2="T"</formula>
    </cfRule>
    <cfRule type="expression" priority="27" dxfId="47" stopIfTrue="1">
      <formula>$L2="Y"</formula>
    </cfRule>
  </conditionalFormatting>
  <conditionalFormatting sqref="C6:D8">
    <cfRule type="expression" priority="22" dxfId="45" stopIfTrue="1">
      <formula>#REF!="Z"</formula>
    </cfRule>
    <cfRule type="expression" priority="23" dxfId="46" stopIfTrue="1">
      <formula>#REF!="T"</formula>
    </cfRule>
    <cfRule type="expression" priority="24" dxfId="47" stopIfTrue="1">
      <formula>#REF!="Y"</formula>
    </cfRule>
  </conditionalFormatting>
  <conditionalFormatting sqref="H28">
    <cfRule type="expression" priority="19" dxfId="45" stopIfTrue="1">
      <formula>$J28="Z"</formula>
    </cfRule>
    <cfRule type="expression" priority="20" dxfId="46" stopIfTrue="1">
      <formula>$J28="T"</formula>
    </cfRule>
    <cfRule type="expression" priority="21" dxfId="47" stopIfTrue="1">
      <formula>$J28="Y"</formula>
    </cfRule>
  </conditionalFormatting>
  <conditionalFormatting sqref="H29">
    <cfRule type="expression" priority="16" dxfId="45" stopIfTrue="1">
      <formula>$J29="Z"</formula>
    </cfRule>
    <cfRule type="expression" priority="17" dxfId="46" stopIfTrue="1">
      <formula>$J29="T"</formula>
    </cfRule>
    <cfRule type="expression" priority="18" dxfId="47" stopIfTrue="1">
      <formula>$J29="Y"</formula>
    </cfRule>
  </conditionalFormatting>
  <conditionalFormatting sqref="H30">
    <cfRule type="expression" priority="13" dxfId="45" stopIfTrue="1">
      <formula>$J30="Z"</formula>
    </cfRule>
    <cfRule type="expression" priority="14" dxfId="46" stopIfTrue="1">
      <formula>$J30="T"</formula>
    </cfRule>
    <cfRule type="expression" priority="15" dxfId="47" stopIfTrue="1">
      <formula>$J30="Y"</formula>
    </cfRule>
  </conditionalFormatting>
  <conditionalFormatting sqref="H28">
    <cfRule type="expression" priority="7" dxfId="45" stopIfTrue="1">
      <formula>$J28="Z"</formula>
    </cfRule>
    <cfRule type="expression" priority="8" dxfId="46" stopIfTrue="1">
      <formula>$J28="T"</formula>
    </cfRule>
    <cfRule type="expression" priority="9" dxfId="47" stopIfTrue="1">
      <formula>$J28="Y"</formula>
    </cfRule>
  </conditionalFormatting>
  <conditionalFormatting sqref="H29">
    <cfRule type="expression" priority="4" dxfId="45" stopIfTrue="1">
      <formula>$J29="Z"</formula>
    </cfRule>
    <cfRule type="expression" priority="5" dxfId="46" stopIfTrue="1">
      <formula>$J29="T"</formula>
    </cfRule>
    <cfRule type="expression" priority="6" dxfId="47" stopIfTrue="1">
      <formula>$J29="Y"</formula>
    </cfRule>
  </conditionalFormatting>
  <conditionalFormatting sqref="H30">
    <cfRule type="expression" priority="1" dxfId="45" stopIfTrue="1">
      <formula>$J30="Z"</formula>
    </cfRule>
    <cfRule type="expression" priority="2" dxfId="46" stopIfTrue="1">
      <formula>$J30="T"</formula>
    </cfRule>
    <cfRule type="expression" priority="3" dxfId="47" stopIfTrue="1">
      <formula>$J30="Y"</formula>
    </cfRule>
  </conditionalFormatting>
  <printOptions/>
  <pageMargins left="0.69" right="0.24" top="0.7874015748031497" bottom="0.52" header="0.31496062992125984" footer="0.3149606299212598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91"/>
    </sheetView>
  </sheetViews>
  <sheetFormatPr defaultColWidth="9.00390625" defaultRowHeight="12.75"/>
  <cols>
    <col min="1" max="1" width="4.625" style="3" customWidth="1"/>
    <col min="2" max="2" width="74.625" style="3" customWidth="1"/>
    <col min="3" max="3" width="5.625" style="19" customWidth="1"/>
    <col min="4" max="4" width="11.625" style="19" customWidth="1"/>
    <col min="5" max="5" width="7.75390625" style="3" customWidth="1"/>
    <col min="6" max="6" width="10.125" style="3" customWidth="1"/>
    <col min="7" max="7" width="11.625" style="3" customWidth="1"/>
    <col min="8" max="8" width="12.00390625" style="3" customWidth="1"/>
    <col min="9" max="9" width="10.875" style="3" customWidth="1"/>
    <col min="10" max="13" width="11.75390625" style="3" customWidth="1"/>
    <col min="14" max="16384" width="9.125" style="3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</sheetData>
  <sheetProtection/>
  <printOptions/>
  <pageMargins left="0.54" right="0.35433070866141736" top="0.43" bottom="0.31496062992125984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Otrokovice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Kováč Jan</dc:creator>
  <cp:keywords/>
  <dc:description/>
  <cp:lastModifiedBy>Foltýnová Jiřina</cp:lastModifiedBy>
  <cp:lastPrinted>2018-07-13T08:07:20Z</cp:lastPrinted>
  <dcterms:created xsi:type="dcterms:W3CDTF">2004-05-12T14:10:42Z</dcterms:created>
  <dcterms:modified xsi:type="dcterms:W3CDTF">2018-07-16T07:30:09Z</dcterms:modified>
  <cp:category/>
  <cp:version/>
  <cp:contentType/>
  <cp:contentStatus/>
</cp:coreProperties>
</file>