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2"/>
  </bookViews>
  <sheets>
    <sheet name="RO č. 4" sheetId="3" r:id="rId1"/>
    <sheet name="RO č. 4 dodatek" sheetId="4" r:id="rId2"/>
    <sheet name="Schválené RO č. 4" sheetId="5" r:id="rId3"/>
  </sheets>
  <definedNames/>
  <calcPr calcId="125725"/>
</workbook>
</file>

<file path=xl/comments1.xml><?xml version="1.0" encoding="utf-8"?>
<comments xmlns="http://schemas.openxmlformats.org/spreadsheetml/2006/main">
  <authors>
    <author>stetkarova</author>
  </authors>
  <commentList>
    <comment ref="I60" authorId="0">
      <text>
        <r>
          <rPr>
            <sz val="9"/>
            <rFont val="Tahoma"/>
            <family val="2"/>
          </rPr>
          <t xml:space="preserve">Charita sv. A.   1432.000
Naděje             745.100
Unie Kompas     334.900
Podané ruce     378.100
Hvězda              45.600
</t>
        </r>
        <r>
          <rPr>
            <u val="single"/>
            <sz val="9"/>
            <rFont val="Tahoma"/>
            <family val="2"/>
          </rPr>
          <t>Za sklem            76.500</t>
        </r>
        <r>
          <rPr>
            <sz val="9"/>
            <rFont val="Tahoma"/>
            <family val="2"/>
          </rPr>
          <t xml:space="preserve">
celkem           3 065.300
</t>
        </r>
      </text>
    </comment>
  </commentList>
</comments>
</file>

<file path=xl/comments3.xml><?xml version="1.0" encoding="utf-8"?>
<comments xmlns="http://schemas.openxmlformats.org/spreadsheetml/2006/main">
  <authors>
    <author>stetkarova</author>
  </authors>
  <commentList>
    <comment ref="I64" authorId="0">
      <text>
        <r>
          <rPr>
            <sz val="9"/>
            <rFont val="Tahoma"/>
            <family val="2"/>
          </rPr>
          <t xml:space="preserve">Charita sv. A.   1432.000
Naděje             745.100
Unie Kompas     334.900
Podané ruce     378.100
Hvězda              45.600
</t>
        </r>
        <r>
          <rPr>
            <u val="single"/>
            <sz val="9"/>
            <rFont val="Tahoma"/>
            <family val="2"/>
          </rPr>
          <t>Za sklem            76.500</t>
        </r>
        <r>
          <rPr>
            <sz val="9"/>
            <rFont val="Tahoma"/>
            <family val="2"/>
          </rPr>
          <t xml:space="preserve">
celkem           3 065.300
</t>
        </r>
      </text>
    </comment>
  </commentList>
</comments>
</file>

<file path=xl/sharedStrings.xml><?xml version="1.0" encoding="utf-8"?>
<sst xmlns="http://schemas.openxmlformats.org/spreadsheetml/2006/main" count="688" uniqueCount="245">
  <si>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</si>
  <si>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</si>
  <si>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</si>
  <si>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</si>
  <si>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</si>
  <si>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</si>
  <si>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</si>
  <si>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</si>
  <si>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</si>
  <si>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</si>
  <si>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</si>
  <si>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</si>
  <si>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</si>
  <si>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</si>
  <si>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</si>
  <si>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3.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</si>
  <si>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</si>
  <si>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</si>
  <si>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</si>
  <si>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</si>
  <si>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</si>
  <si>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</si>
  <si>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</si>
  <si>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</si>
  <si>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</si>
  <si>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</si>
  <si>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</si>
  <si>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</si>
  <si>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</si>
  <si>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 xml:space="preserve">       Platný rozpočet</t>
  </si>
  <si>
    <t>Příjmy</t>
  </si>
  <si>
    <t>Celkové výdaje (BV+inv)</t>
  </si>
  <si>
    <t>Finance</t>
  </si>
  <si>
    <t>Rekapitulace Rozpočtového opatření</t>
  </si>
  <si>
    <t>Rekapitulace celkového rozpočtu města na rok 2019 včetně RO</t>
  </si>
  <si>
    <t>P= příjmy   V= výdaje   NZ= nově zařazeno do R2019</t>
  </si>
  <si>
    <t>Příloha k us. č. RMO/xx/xx/19</t>
  </si>
  <si>
    <t xml:space="preserve">Rozpočtové opatření č. 4/2019 - změna schváleného rozpočtu roku 2019 - duben  (údaje v tis. Kč) </t>
  </si>
  <si>
    <t>č. 4</t>
  </si>
  <si>
    <t>0528</t>
  </si>
  <si>
    <t>0656</t>
  </si>
  <si>
    <t>0358</t>
  </si>
  <si>
    <t>00150</t>
  </si>
  <si>
    <r>
      <t xml:space="preserve">Transfer nein. dotace Zl. kraje na realizaci projektu Na jedné lodi III. </t>
    </r>
    <r>
      <rPr>
        <b/>
        <sz val="10"/>
        <rFont val="Arial"/>
        <family val="2"/>
      </rPr>
      <t>- V</t>
    </r>
  </si>
  <si>
    <r>
      <t xml:space="preserve">Nein. dotace Zl. kraje na realizaci projektu Na jedné lodi III. </t>
    </r>
    <r>
      <rPr>
        <b/>
        <sz val="10"/>
        <rFont val="Arial"/>
        <family val="2"/>
      </rPr>
      <t>- P</t>
    </r>
  </si>
  <si>
    <t>0517</t>
  </si>
  <si>
    <t>0523</t>
  </si>
  <si>
    <t>SPORT RMO do 50 tis</t>
  </si>
  <si>
    <t>SPORT ZMO nad 50 tis</t>
  </si>
  <si>
    <t>0735</t>
  </si>
  <si>
    <t>0787</t>
  </si>
  <si>
    <t>0740</t>
  </si>
  <si>
    <t>0736</t>
  </si>
  <si>
    <t>0749</t>
  </si>
  <si>
    <t>0737</t>
  </si>
  <si>
    <t>0734</t>
  </si>
  <si>
    <t>0755</t>
  </si>
  <si>
    <t>0791</t>
  </si>
  <si>
    <t>0731</t>
  </si>
  <si>
    <t>0742</t>
  </si>
  <si>
    <t>0732</t>
  </si>
  <si>
    <t>0746</t>
  </si>
  <si>
    <t>0738</t>
  </si>
  <si>
    <t>0765</t>
  </si>
  <si>
    <t>0759</t>
  </si>
  <si>
    <t>0748</t>
  </si>
  <si>
    <t>SPORT AMV</t>
  </si>
  <si>
    <t>BIKECORE OE, IČ 22891692, WBS BIKECORE Bikerally Otrokovice 2019</t>
  </si>
  <si>
    <t>0786</t>
  </si>
  <si>
    <t>0730</t>
  </si>
  <si>
    <r>
      <t xml:space="preserve">Náhrada za pracovní úraz - </t>
    </r>
    <r>
      <rPr>
        <b/>
        <sz val="10"/>
        <rFont val="Arial"/>
        <family val="2"/>
      </rPr>
      <t>P</t>
    </r>
  </si>
  <si>
    <r>
      <t xml:space="preserve">Náhrada mezd v době nemoci - zvýšení (MP) </t>
    </r>
    <r>
      <rPr>
        <b/>
        <sz val="10"/>
        <rFont val="Arial"/>
        <family val="2"/>
      </rPr>
      <t>- V</t>
    </r>
  </si>
  <si>
    <t>FC Viktoria Otrokovice, spolek, IČ 46308792, oslavy 90. let vzniku klubu</t>
  </si>
  <si>
    <t>SK Baťov 1930 z.s., IČ 22769285, Mez.fot.turnaj starších a mladších přípravek</t>
  </si>
  <si>
    <t>Speedskating club Otrokovice, z.s., IČ 27022374, Otrokovický IN-LINE pohár 2019</t>
  </si>
  <si>
    <t>TRI-MAX sport team, IČ 26619261, MORAVIAMAN TRIATLON</t>
  </si>
  <si>
    <t>0515</t>
  </si>
  <si>
    <t>OŠK Dotace na činnost v oblasti kultury - rozdělení dle us. RMO/21/6/19</t>
  </si>
  <si>
    <t>TV komise Dotace na činnost v oblasti sportu - rozdělení dle us. RMO/20/6/19</t>
  </si>
  <si>
    <t>Kultura do 50 tis</t>
  </si>
  <si>
    <t>Kultura nad 50 tis</t>
  </si>
  <si>
    <t>0506</t>
  </si>
  <si>
    <t>0797</t>
  </si>
  <si>
    <t>0503</t>
  </si>
  <si>
    <t>0504</t>
  </si>
  <si>
    <t>0551</t>
  </si>
  <si>
    <t>4.</t>
  </si>
  <si>
    <t>0324</t>
  </si>
  <si>
    <t>0814</t>
  </si>
  <si>
    <t>5.</t>
  </si>
  <si>
    <t>0516</t>
  </si>
  <si>
    <t>0784</t>
  </si>
  <si>
    <t>TV kom. Dotace do oblasti sportu na akce mim.významu-rozd. dle us. RMO/22/6/19</t>
  </si>
  <si>
    <t>TJ Jiskra Otrokovice, z.s.,IČ 18152805, Bohemia World Cup 2019</t>
  </si>
  <si>
    <t>TJ Jiskra Otrokovice, z.s.,IČ 18152805, Jarní cena m.O. 2019 - házená mlad. žactva</t>
  </si>
  <si>
    <t>TJ Jiskra Otrokovice, z.s.,IČ 18152805, Jiskra Handbal Cup 2019 - házená ženy</t>
  </si>
  <si>
    <t>TJ Jiskra Otrokovice, z.s.,IČ 18152805, Jiskra Junior Handbal Cup 2019 - házená dorostenek</t>
  </si>
  <si>
    <t>TJ Jiskra Otrokovice, z.s.,IČ 18152805, Jiskra Junior Winter Handbal Cup 2019 - házená dorostenek</t>
  </si>
  <si>
    <t>TJ Jiskra Otrokovice, z.s.,IČ 18152805, Jiskra Winter Handbal Cup 2019 - házená ženy</t>
  </si>
  <si>
    <t>TJ Jiskra Otrokovice, z.s.,IČ 18152805, Mez. Mistrovství Moravy se sprintu - vesl. závody</t>
  </si>
  <si>
    <t>TJ Jiskra Otrokovice, z.s.,IČ 18152805, Mez. přehlídka pohyb. skladeb Otrokovice 2019</t>
  </si>
  <si>
    <t>TJ Jiskra Otrokovice, z.s.,IČ 18152805, XX. roč. Metal PS mez.atl.mítink mládeže a dospělých Otrokovice 2019</t>
  </si>
  <si>
    <t>TJ Jiskra Otrokovice, z.s.,IČ 18152805, XX. roč. Memoriálu MUDr. J. Podmolíka</t>
  </si>
  <si>
    <t>Asociace tur. odd. mládeže TOM 1412 Otrokovice, IČ 64439372, RMO/20/6/19</t>
  </si>
  <si>
    <t>KESBUK, z.s. IČ 03531406, RMO/20/6/19</t>
  </si>
  <si>
    <t>SK ARNOLD CLUB Otrokovice, z.s., IČ 18559808, RMO/20/6/19</t>
  </si>
  <si>
    <t>Speedskating club Otrokovice, z.s., IČ 27022374, RMO/20/6/19</t>
  </si>
  <si>
    <t>Spolek westernové střelby Otrokovice, IČ 22899316, RMO/20/6/19</t>
  </si>
  <si>
    <t>Tenis Trávníky Otrokovice, spolek, IČ 26549956, RMO/20/6/19</t>
  </si>
  <si>
    <t>TUFO Cyklozákladna Otrokovice, z.s., IČ 04743989, RMO/20/6/19</t>
  </si>
  <si>
    <t>Moravskosl. kynol. svaz, z.s., ZO kynol. klub Otrokovice, IČ 67027946, RMO/20/6/19</t>
  </si>
  <si>
    <t>Školní sp. klub AŠSK při ZŠ Mán.Otrok.,p.o.,pob. spolek, IČ 70914494,RMO/20/6/19</t>
  </si>
  <si>
    <t>0501</t>
  </si>
  <si>
    <t>0505</t>
  </si>
  <si>
    <t>0444</t>
  </si>
  <si>
    <t>0583</t>
  </si>
  <si>
    <t>0589</t>
  </si>
  <si>
    <t>0447</t>
  </si>
  <si>
    <t>6.</t>
  </si>
  <si>
    <t>7.</t>
  </si>
  <si>
    <t>8.</t>
  </si>
  <si>
    <t>SOC Dotace na sociální služby, rozdělení dle us. RMO/xx/x/19</t>
  </si>
  <si>
    <t>9.</t>
  </si>
  <si>
    <t>0569</t>
  </si>
  <si>
    <t>Neinv. dot. Středisko rané péče SPRP, pob. Olomouc, IČ 75095009, RMO/xx/x/19</t>
  </si>
  <si>
    <t>Neinv. Dot. Centrum služeb a podpory Zlín o.p.s., IČ 25300083, RMO/xx/x/19</t>
  </si>
  <si>
    <t>0495</t>
  </si>
  <si>
    <t>Neiv. dotace Naděje, IČ 00570931, pob. Zlín, RMO/xx/x/19</t>
  </si>
  <si>
    <t>Neinv. dotace Obl. spolek Českého červeného kříže Zlín, IČ 00426326, RMO/xx/x/19</t>
  </si>
  <si>
    <t>0448</t>
  </si>
  <si>
    <t>0563</t>
  </si>
  <si>
    <t>Neinv. dotace STROP o.p.s., IČ 26590620, RMO/xx/x/19</t>
  </si>
  <si>
    <r>
      <t>Vynětí ze zemědělského půdního fondu - příjem pro obec -</t>
    </r>
    <r>
      <rPr>
        <b/>
        <sz val="10"/>
        <rFont val="Arial"/>
        <family val="2"/>
      </rPr>
      <t xml:space="preserve"> P</t>
    </r>
  </si>
  <si>
    <t>0445</t>
  </si>
  <si>
    <t>0521</t>
  </si>
  <si>
    <t>0494</t>
  </si>
  <si>
    <t>SOC prostředky na humanitu přesun Svazu těles. postižených v ČR</t>
  </si>
  <si>
    <t>SOC fin. dar Svazu tělesně postižených v ČR IČ 62181017 RMO/xx/x/19</t>
  </si>
  <si>
    <t>1244</t>
  </si>
  <si>
    <t>10.</t>
  </si>
  <si>
    <t>SOC Fin. dar dle č.j. KST/16141 ze dne 2.4.2019 RMO/xx/x/19</t>
  </si>
  <si>
    <r>
      <t>Úhrada spoluúčasti u úrazového pojištění žáků</t>
    </r>
    <r>
      <rPr>
        <b/>
        <sz val="10"/>
        <rFont val="Arial"/>
        <family val="2"/>
      </rPr>
      <t xml:space="preserve"> - V</t>
    </r>
  </si>
  <si>
    <r>
      <t xml:space="preserve">Škodní událost - oprava zastávky MHD na tř. Osvobození </t>
    </r>
    <r>
      <rPr>
        <b/>
        <sz val="10"/>
        <rFont val="Arial"/>
        <family val="2"/>
      </rPr>
      <t>- V</t>
    </r>
  </si>
  <si>
    <t>11.</t>
  </si>
  <si>
    <t>OŠK Dary ke Dni učitelů - snížení</t>
  </si>
  <si>
    <t>OŠK Služby, školení - Porada ředitelů, lektoři - zvýšení</t>
  </si>
  <si>
    <t>OŠK Sportovec roku graf. návrhy a realizace pam.listů - snížení</t>
  </si>
  <si>
    <t>OŠK Porada ředitelů ORP 2 dny - pohoštění zvýšení</t>
  </si>
  <si>
    <t>8219</t>
  </si>
  <si>
    <t>12.</t>
  </si>
  <si>
    <t>Asociace TOM ČR, TOM 1419 Otrokovice, IČ 64439313, dle us. ZMO/5/4/19</t>
  </si>
  <si>
    <t>FC Viktoria Otrokovice, spolek, IČ 46308792, dle us. ZMO/5/4/19</t>
  </si>
  <si>
    <t>Florbalový klub PANTHERS OTROKOVICE, z.s., IČ 70289361, ZMO/5/4/19</t>
  </si>
  <si>
    <t>Jezdecký klub Zlín, spolek, IČ 18559883, dle us. ZMO/5/4/19</t>
  </si>
  <si>
    <t>Junák - český skaut, stř. J. Šivela Otrokovice, IČ 62180088, dle us. ZMO/5/4/19</t>
  </si>
  <si>
    <t>SH ČMS - Sbor dobrovolných hasičů Kvítkovice, IČ 65793056, dle us. ZMO/5/4/19</t>
  </si>
  <si>
    <t>SK Baťov 1930 z.s., IČ 22769285, dle us. ZMO/5/4/19</t>
  </si>
  <si>
    <t>TJ Jiskra Otrokovice, z.s., IČ 18152805, dle us. ZMO/5/4/19</t>
  </si>
  <si>
    <t>TRI-MAX sport team, IČ 26619261, dle us. ZMO/5/4/19</t>
  </si>
  <si>
    <t>SOC Dotace ost. služby - přesun Naděje, otrok. o.p.s. ZMO/3/4/19</t>
  </si>
  <si>
    <t>Naděje, otrokovická o.p.s, IČ 2937800, nein. dotace na činnost, ZMO/3/4/19</t>
  </si>
  <si>
    <t>Neinv. dotace Charita Otr. IČ 46276262 Samaritán - terénní programy ZMO/4/4/19</t>
  </si>
  <si>
    <t>Neinv. dotace Charita Otr. IČ 46276262 Samaritán - noclehárny ZMO/4/4/19</t>
  </si>
  <si>
    <t>Neinv. dotace Charita Otr. IČ 46276262 Samaritán - dluhové poraden.ZMO/4/4/19</t>
  </si>
  <si>
    <t>Neinv. dotace Charita Otr. IČ 46276262 Nový domov - azylový dům ZMO/4/4/19</t>
  </si>
  <si>
    <t>Neinv. dotace Charita Otr. IČ 46276262 Charitní domov - odl. služby ZMO/4/4/19</t>
  </si>
  <si>
    <t>Neinv. dotace Charita Otr. IČ 46276262 Samaritán - Azylový dům ZMO/4/4/19</t>
  </si>
  <si>
    <t>Neinv. dotace Charita Otr. IČ 46276262 Charitní domov pro seniory ZMO/4/4/19</t>
  </si>
  <si>
    <t>Neinv. dotace Charita Otr. IČ 46276262 Charitní pečovatelská sl. ZMO/4/4/19</t>
  </si>
  <si>
    <t>Neinv. dotace NADĚJE, IČ 00570931, Domov pro os.se zdr.postižením, ZMO/4/4/19</t>
  </si>
  <si>
    <t>Neinv. dotace NADĚJE, IČ 00570931, Denní stacionář, ZMO/4/4/19</t>
  </si>
  <si>
    <t>Neinv. dotace NADĚJE, IČ 00570931, Podpora samost. bydlení, ZMO/4/4/19</t>
  </si>
  <si>
    <t>Neinv. dotace Unie Kompas-Šlikr IČ 67028144 nízkopr. zařízení pro ml. ZMO/4/4/19</t>
  </si>
  <si>
    <t>Neinv. dotace Podané ruce o.p.s. IČ 60557621 odb.soc.poradenství ZMO/4/4/19</t>
  </si>
  <si>
    <t>Neinv. dotace Podané ruce o.p.s. IČ 60557621 Terénní programy ZMO/4/4/19</t>
  </si>
  <si>
    <t>Neinv. dotace Podané ruce o.p.s. IČ 60557621 Kontaktní centra ZMO/4/4/19</t>
  </si>
  <si>
    <t>Neinv. dotace Hvězda z.ú. IČ 70829560 Denní stacionář ZMO/4/4/19</t>
  </si>
  <si>
    <t>Neinv. dotace Hvězda z.ú. IČ 70829560 DZR Domov seniorů ZMO/4/4/19</t>
  </si>
  <si>
    <t>Neinv. dotace Hvězda z.ú. IČ 70829560 DZR Dům služeb seniorům ZMO/4/4/19</t>
  </si>
  <si>
    <t>Neinv. dotace Za sklem o.s. IČ 22901531 Odb. soc. poradenství ZMO/4/4/19</t>
  </si>
  <si>
    <t>Neinv. dotace Za sklem o.s. IČ 22901531 Sociální rehabilitace ZMO/4/4/19</t>
  </si>
  <si>
    <t>Neinv. dotace Za sklem o.s. IČ 22901531 Sociálně aktivizační sl. pro rodiny s dětmi ZMO/4/4/19</t>
  </si>
  <si>
    <t>Neinv. dotace Středisko rané péče EDUCO Zlín z.s. IČ 26986728 Raná péče ZMO/4/4/19</t>
  </si>
  <si>
    <t>Fotoklub Beseda Otrokovice, z.s., IČ 22725202, dle us. ZMO/6/4/19</t>
  </si>
  <si>
    <t>Klub přátel historie Otrokovic, z.s., IČ 27024466, dle us. ZMO/6/4/19</t>
  </si>
  <si>
    <t>Rozumění, z.s., IČ 22762868, ZMO/6/4/19</t>
  </si>
  <si>
    <t>SOC Dotace na sociální služby, rozdělení dle us. ZMO/4/4/19</t>
  </si>
  <si>
    <t>13.</t>
  </si>
  <si>
    <t>OŠK Kult. komise - dotace na činnost dle us. ZMO/7/4/19</t>
  </si>
  <si>
    <t>0518</t>
  </si>
  <si>
    <t>14.</t>
  </si>
  <si>
    <t>0364</t>
  </si>
  <si>
    <t>OŠK Fin. dar Obl. spolku ČČK Zlín na úhradu jízdenek MHD ZMO/8/4/19</t>
  </si>
  <si>
    <t>OŠK Fin. dar Obl. spolku ČČK Zlín IČ 00426326 na úhradu jízdenek MHD ZMO/8/4/19</t>
  </si>
  <si>
    <t>OŠK Nákup služeb ke Dni učitelů  - slav. večer - snížení</t>
  </si>
  <si>
    <t>Ženský pěvecký sbor Otrokovice, z.s., IČ 70800227, dle us. RMO/21/6/19</t>
  </si>
  <si>
    <t>Neinv. dotace NADĚJE, IČ 00570931, Chráněné bydlení, ZMO/4/4/19</t>
  </si>
  <si>
    <t>Klub vojenské historie Litava, z.s., IČ 04767845, dle us. RMO/21/6/19</t>
  </si>
  <si>
    <t>0502</t>
  </si>
  <si>
    <t>15.</t>
  </si>
  <si>
    <t>16.</t>
  </si>
  <si>
    <t>Záštita ST/MST přesun na fin. dar Aerobic Team Zlín z.s. IČ 06930476 RMO/xx/x/19</t>
  </si>
  <si>
    <t>Záštita ST/MST na fin. dar dle č.j. KST/16141 ze dne 2.4.2019  RMO/xx/x/19</t>
  </si>
  <si>
    <t>Fin. dar Aerobic Team Zlín z.s. IČ 06930476, RMO/xx/x/19</t>
  </si>
  <si>
    <t>0802</t>
  </si>
  <si>
    <t>KTAJ ost. osobní výdaje - přesun na psycholožku SPOD - snížení</t>
  </si>
  <si>
    <t>SOC Výdaje na psycholožku SPOD - zvýšení</t>
  </si>
  <si>
    <t>OMP Dodávka vody - odběratel město Otrokovice, místo TSO - snížení</t>
  </si>
  <si>
    <t>OMP Dodávka vody - odběratel město Otrokovice, místo TSO - zvýšení</t>
  </si>
  <si>
    <t xml:space="preserve">OŠK MAP2 nákup služeb - snížení                                                 </t>
  </si>
  <si>
    <t xml:space="preserve">OŠK MAP2 nákup materiálu - zvýšení                                               </t>
  </si>
  <si>
    <t xml:space="preserve">OŠK MAP2 nákup cestovné - zvýšení                                                    </t>
  </si>
  <si>
    <t>OŠKNeinv. dotace ZUŠ Otrokovice, IČ 00839311, dle us. ZMO/7/4/19</t>
  </si>
  <si>
    <t>Kultura</t>
  </si>
  <si>
    <t>SOC 0516 par. 4399</t>
  </si>
  <si>
    <t xml:space="preserve">SOC org. 0516 par. 4357 </t>
  </si>
  <si>
    <t xml:space="preserve">RMO 24.4.2019 z org. 0516 </t>
  </si>
  <si>
    <t>Otrokovice 17.4.2019</t>
  </si>
  <si>
    <t>Rozpočtové opatření č. 4/2019 - změna schváleného rozpočtu roku 2019 - duben  (údaje v tis. Kč) DODATEK</t>
  </si>
  <si>
    <t>MP Povinné pojištění na veřejné zdravotní pojištění - přesun na pol. 5173</t>
  </si>
  <si>
    <t>MP Cestovné - zvýšení</t>
  </si>
  <si>
    <t>ORM Využití prostor rad. restarurace pro MP - zvýšení</t>
  </si>
  <si>
    <t>ORM Využití prostor bývalé MP na pracoviště MěÚ - přesun na org. 9319</t>
  </si>
  <si>
    <t>ORM Nová parkovací místa na Štěrkovišti - přesun na org. 9319</t>
  </si>
  <si>
    <t>NZ</t>
  </si>
  <si>
    <t>Otrokovice 24.4.2019</t>
  </si>
  <si>
    <t>00120</t>
  </si>
  <si>
    <t>0612</t>
  </si>
  <si>
    <t>Náhrada nákladů od MZ na činnost OLH za IV. Q.2018 - 25.424 Kč</t>
  </si>
  <si>
    <t>Výdaje na výkon OLH ve IV. Q - 24.424 Kč</t>
  </si>
  <si>
    <t>DDM Sluníčko Neinv. dotace od ZK na provoz děts. dopr. hřiště - P</t>
  </si>
  <si>
    <t>DDM Sluníčko Neinv. dotace od ZK na provoz děts. dopr. hřiště - V</t>
  </si>
  <si>
    <t>17.</t>
  </si>
  <si>
    <t>Naděje, otrokovická o.p.s, IČ 29378800, nein. dotace na činnost, ZMO/3/4/19</t>
  </si>
  <si>
    <t>Příloha k us. č. RMO/32/7/19</t>
  </si>
  <si>
    <t>Neinv. dot. Centrum služeb a podpory Zlín o.p.s., IČ 25300083, RMO/6/7/19</t>
  </si>
  <si>
    <t>Neinv. dot. Středisko rané péče SPRP, pob. Olomouc, IČ 75095009, RMO/6/7/19</t>
  </si>
  <si>
    <t>Neinv. dot. Naděje, IČ 00570931, pob. Zlín, RMO/6/7/19</t>
  </si>
  <si>
    <t>Neinv. dotace Obl. spolek Českého červeného kříže Zlín, IČ 00426326, RMO/6/7/19</t>
  </si>
  <si>
    <t>Neinv. dotace STROP o.p.s., IČ 26590620, RMO/6/7/19</t>
  </si>
  <si>
    <t>SOC fin. dar Svazu tělesně postižených v ČR IČ 62181017 RMO/7/7/19</t>
  </si>
  <si>
    <t>SOC Fin. dar dle č.j. KST/16141 ze dne 2.4.2019 RMO/7/7/19</t>
  </si>
  <si>
    <t>Záštita ST/MST na fin. dar dle č.j. KST/16141 ze dne 2.4.2019  RMO/7/7/19</t>
  </si>
  <si>
    <t>Fin. dar Aerobic Team Zlín z.s. IČ 06930476, RMO/28/7/19</t>
  </si>
  <si>
    <t>Záštita ST/MST přesun na fin. dar Aerobic Team Zlín z.s. IČ 06930476 RMO/28/7/19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</si>
</sst>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sz val="9"/>
      <name val="Tahoma"/>
      <family val="2"/>
    </font>
    <font>
      <u val="single"/>
      <sz val="9"/>
      <name val="Tahoma"/>
      <family val="2"/>
    </font>
    <font>
      <u val="single"/>
      <sz val="10"/>
      <color theme="10"/>
      <name val="Arial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</cellStyleXfs>
  <cellXfs count="12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3" fillId="0" borderId="5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4" fontId="3" fillId="0" borderId="6" xfId="0" applyNumberFormat="1" applyFont="1" applyFill="1" applyBorder="1" applyAlignment="1">
      <alignment horizontal="right"/>
    </xf>
    <xf numFmtId="4" fontId="1" fillId="0" borderId="5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" fontId="1" fillId="3" borderId="6" xfId="0" applyNumberFormat="1" applyFont="1" applyFill="1" applyBorder="1" applyAlignment="1">
      <alignment horizontal="right"/>
    </xf>
    <xf numFmtId="0" fontId="1" fillId="0" borderId="7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3" fillId="3" borderId="6" xfId="0" applyNumberFormat="1" applyFont="1" applyFill="1" applyBorder="1"/>
    <xf numFmtId="0" fontId="3" fillId="0" borderId="7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4" fontId="1" fillId="3" borderId="1" xfId="0" applyNumberFormat="1" applyFont="1" applyFill="1" applyBorder="1" applyAlignment="1">
      <alignment horizontal="right"/>
    </xf>
    <xf numFmtId="4" fontId="3" fillId="0" borderId="5" xfId="0" applyNumberFormat="1" applyFont="1" applyFill="1" applyBorder="1"/>
    <xf numFmtId="0" fontId="1" fillId="0" borderId="8" xfId="0" applyFont="1" applyBorder="1"/>
    <xf numFmtId="4" fontId="1" fillId="0" borderId="5" xfId="0" applyNumberFormat="1" applyFont="1" applyBorder="1"/>
    <xf numFmtId="4" fontId="3" fillId="0" borderId="5" xfId="0" applyNumberFormat="1" applyFont="1" applyBorder="1"/>
    <xf numFmtId="0" fontId="3" fillId="0" borderId="2" xfId="0" applyFont="1" applyBorder="1" applyAlignment="1">
      <alignment horizontal="left"/>
    </xf>
    <xf numFmtId="4" fontId="1" fillId="0" borderId="9" xfId="0" applyNumberFormat="1" applyFont="1" applyBorder="1"/>
    <xf numFmtId="0" fontId="1" fillId="0" borderId="0" xfId="0" applyFont="1" applyFill="1" applyBorder="1"/>
    <xf numFmtId="0" fontId="1" fillId="3" borderId="0" xfId="0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4" xfId="0" applyFont="1" applyBorder="1"/>
    <xf numFmtId="0" fontId="1" fillId="0" borderId="9" xfId="0" applyFont="1" applyBorder="1"/>
    <xf numFmtId="0" fontId="3" fillId="0" borderId="12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3" fillId="0" borderId="3" xfId="0" applyFont="1" applyBorder="1"/>
    <xf numFmtId="4" fontId="3" fillId="4" borderId="8" xfId="20" applyNumberFormat="1" applyFont="1" applyFill="1" applyBorder="1" applyAlignment="1" applyProtection="1">
      <alignment/>
      <protection/>
    </xf>
    <xf numFmtId="4" fontId="1" fillId="4" borderId="8" xfId="20" applyNumberFormat="1" applyFont="1" applyFill="1" applyBorder="1" applyAlignment="1" applyProtection="1">
      <alignment/>
      <protection/>
    </xf>
    <xf numFmtId="4" fontId="3" fillId="0" borderId="4" xfId="0" applyNumberFormat="1" applyFont="1" applyBorder="1"/>
    <xf numFmtId="4" fontId="1" fillId="3" borderId="13" xfId="0" applyNumberFormat="1" applyFont="1" applyFill="1" applyBorder="1" applyAlignment="1">
      <alignment horizontal="right"/>
    </xf>
    <xf numFmtId="4" fontId="3" fillId="3" borderId="13" xfId="0" applyNumberFormat="1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" fontId="3" fillId="0" borderId="6" xfId="0" applyNumberFormat="1" applyFont="1" applyFill="1" applyBorder="1"/>
    <xf numFmtId="0" fontId="1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" fontId="1" fillId="0" borderId="6" xfId="0" applyNumberFormat="1" applyFont="1" applyFill="1" applyBorder="1"/>
    <xf numFmtId="4" fontId="3" fillId="3" borderId="6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left"/>
    </xf>
    <xf numFmtId="0" fontId="1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center"/>
    </xf>
    <xf numFmtId="0" fontId="1" fillId="5" borderId="5" xfId="0" applyFont="1" applyFill="1" applyBorder="1"/>
    <xf numFmtId="0" fontId="1" fillId="5" borderId="5" xfId="0" applyFont="1" applyFill="1" applyBorder="1" applyAlignment="1">
      <alignment horizontal="center"/>
    </xf>
    <xf numFmtId="49" fontId="1" fillId="5" borderId="5" xfId="0" applyNumberFormat="1" applyFont="1" applyFill="1" applyBorder="1" applyAlignment="1">
      <alignment horizontal="center"/>
    </xf>
    <xf numFmtId="4" fontId="1" fillId="5" borderId="5" xfId="0" applyNumberFormat="1" applyFont="1" applyFill="1" applyBorder="1"/>
    <xf numFmtId="4" fontId="3" fillId="5" borderId="5" xfId="0" applyNumberFormat="1" applyFont="1" applyFill="1" applyBorder="1"/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/>
    <xf numFmtId="0" fontId="1" fillId="5" borderId="8" xfId="0" applyFont="1" applyFill="1" applyBorder="1"/>
    <xf numFmtId="4" fontId="1" fillId="5" borderId="6" xfId="0" applyNumberFormat="1" applyFont="1" applyFill="1" applyBorder="1" applyAlignment="1">
      <alignment horizontal="right"/>
    </xf>
    <xf numFmtId="2" fontId="3" fillId="5" borderId="5" xfId="0" applyNumberFormat="1" applyFont="1" applyFill="1" applyBorder="1" applyAlignment="1">
      <alignment horizontal="right"/>
    </xf>
    <xf numFmtId="4" fontId="1" fillId="5" borderId="5" xfId="0" applyNumberFormat="1" applyFont="1" applyFill="1" applyBorder="1" applyAlignment="1">
      <alignment horizontal="right"/>
    </xf>
    <xf numFmtId="4" fontId="3" fillId="5" borderId="5" xfId="0" applyNumberFormat="1" applyFont="1" applyFill="1" applyBorder="1" applyAlignment="1">
      <alignment horizontal="right"/>
    </xf>
    <xf numFmtId="0" fontId="1" fillId="5" borderId="6" xfId="0" applyFont="1" applyFill="1" applyBorder="1"/>
    <xf numFmtId="0" fontId="3" fillId="5" borderId="2" xfId="0" applyFont="1" applyFill="1" applyBorder="1" applyAlignment="1">
      <alignment horizontal="center"/>
    </xf>
    <xf numFmtId="49" fontId="1" fillId="5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4" fontId="3" fillId="5" borderId="2" xfId="0" applyNumberFormat="1" applyFont="1" applyFill="1" applyBorder="1" applyAlignment="1">
      <alignment horizontal="right"/>
    </xf>
    <xf numFmtId="2" fontId="3" fillId="0" borderId="5" xfId="0" applyNumberFormat="1" applyFont="1" applyFill="1" applyBorder="1" applyAlignment="1">
      <alignment horizontal="right"/>
    </xf>
    <xf numFmtId="4" fontId="3" fillId="5" borderId="6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49" fontId="3" fillId="3" borderId="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</cellStyles>
  <dxfs count="93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workbookViewId="0" topLeftCell="A1">
      <selection activeCell="A1" sqref="A1:IV65536"/>
    </sheetView>
  </sheetViews>
  <sheetFormatPr defaultColWidth="9.140625" defaultRowHeight="15"/>
  <cols>
    <col min="1" max="1" width="4.57421875" style="4" customWidth="1"/>
    <col min="2" max="2" width="70.8515625" style="4" customWidth="1"/>
    <col min="3" max="3" width="6.00390625" style="55" customWidth="1"/>
    <col min="4" max="4" width="10.00390625" style="55" bestFit="1" customWidth="1"/>
    <col min="5" max="7" width="6.7109375" style="4" customWidth="1"/>
    <col min="8" max="8" width="10.7109375" style="4" customWidth="1"/>
    <col min="9" max="9" width="10.00390625" style="4" customWidth="1"/>
    <col min="10" max="10" width="10.7109375" style="4" customWidth="1"/>
    <col min="11" max="11" width="25.421875" style="4" customWidth="1"/>
    <col min="12" max="16384" width="9.140625" style="4" customWidth="1"/>
  </cols>
  <sheetData>
    <row r="1" spans="1:10" ht="15">
      <c r="A1" s="1" t="s">
        <v>37</v>
      </c>
      <c r="B1" s="2"/>
      <c r="C1" s="3"/>
      <c r="D1" s="3"/>
      <c r="H1" s="2" t="s">
        <v>36</v>
      </c>
      <c r="I1" s="2"/>
      <c r="J1" s="1"/>
    </row>
    <row r="2" spans="1:10" s="2" customFormat="1" ht="15">
      <c r="A2" s="5" t="s">
        <v>0</v>
      </c>
      <c r="B2" s="103" t="s">
        <v>1</v>
      </c>
      <c r="C2" s="5"/>
      <c r="D2" s="5" t="s">
        <v>2</v>
      </c>
      <c r="E2" s="103" t="s">
        <v>3</v>
      </c>
      <c r="F2" s="103" t="s">
        <v>4</v>
      </c>
      <c r="G2" s="103" t="s">
        <v>5</v>
      </c>
      <c r="H2" s="5" t="s">
        <v>6</v>
      </c>
      <c r="I2" s="5" t="s">
        <v>7</v>
      </c>
      <c r="J2" s="5" t="s">
        <v>8</v>
      </c>
    </row>
    <row r="3" spans="1:10" s="2" customFormat="1" ht="15">
      <c r="A3" s="6" t="s">
        <v>9</v>
      </c>
      <c r="B3" s="104"/>
      <c r="C3" s="6"/>
      <c r="D3" s="6" t="s">
        <v>10</v>
      </c>
      <c r="E3" s="104"/>
      <c r="F3" s="104"/>
      <c r="G3" s="104"/>
      <c r="H3" s="6" t="s">
        <v>11</v>
      </c>
      <c r="I3" s="6" t="s">
        <v>38</v>
      </c>
      <c r="J3" s="6" t="s">
        <v>11</v>
      </c>
    </row>
    <row r="4" spans="1:10" ht="15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ht="12.75" customHeight="1">
      <c r="A5" s="97" t="s">
        <v>13</v>
      </c>
      <c r="B5" s="12" t="s">
        <v>44</v>
      </c>
      <c r="C5" s="13"/>
      <c r="D5" s="14" t="s">
        <v>42</v>
      </c>
      <c r="E5" s="11"/>
      <c r="F5" s="11">
        <v>4122</v>
      </c>
      <c r="G5" s="14" t="s">
        <v>41</v>
      </c>
      <c r="H5" s="21">
        <v>0</v>
      </c>
      <c r="I5" s="16">
        <v>48</v>
      </c>
      <c r="J5" s="17">
        <f aca="true" t="shared" si="0" ref="J5:J11">H5+I5</f>
        <v>48</v>
      </c>
    </row>
    <row r="6" spans="1:10" ht="15">
      <c r="A6" s="99"/>
      <c r="B6" s="12" t="s">
        <v>43</v>
      </c>
      <c r="C6" s="13"/>
      <c r="D6" s="14" t="s">
        <v>42</v>
      </c>
      <c r="E6" s="11">
        <v>3113</v>
      </c>
      <c r="F6" s="11">
        <v>5336</v>
      </c>
      <c r="G6" s="14" t="s">
        <v>41</v>
      </c>
      <c r="H6" s="21">
        <v>0</v>
      </c>
      <c r="I6" s="16">
        <v>48</v>
      </c>
      <c r="J6" s="17">
        <f t="shared" si="0"/>
        <v>48</v>
      </c>
    </row>
    <row r="7" spans="1:10" ht="15">
      <c r="A7" s="97" t="s">
        <v>14</v>
      </c>
      <c r="B7" s="12" t="s">
        <v>70</v>
      </c>
      <c r="C7" s="13"/>
      <c r="D7" s="11"/>
      <c r="E7" s="68">
        <v>6171</v>
      </c>
      <c r="F7" s="68">
        <v>2322</v>
      </c>
      <c r="G7" s="69" t="s">
        <v>39</v>
      </c>
      <c r="H7" s="15">
        <v>49.73</v>
      </c>
      <c r="I7" s="20">
        <v>13.9</v>
      </c>
      <c r="J7" s="17">
        <f t="shared" si="0"/>
        <v>63.629999999999995</v>
      </c>
    </row>
    <row r="8" spans="1:10" ht="15">
      <c r="A8" s="99"/>
      <c r="B8" s="12" t="s">
        <v>71</v>
      </c>
      <c r="C8" s="13"/>
      <c r="D8" s="11"/>
      <c r="E8" s="68">
        <v>5311</v>
      </c>
      <c r="F8" s="68">
        <v>5424</v>
      </c>
      <c r="G8" s="69" t="s">
        <v>40</v>
      </c>
      <c r="H8" s="15">
        <v>60.51</v>
      </c>
      <c r="I8" s="20">
        <v>13.9</v>
      </c>
      <c r="J8" s="70">
        <f t="shared" si="0"/>
        <v>74.41</v>
      </c>
    </row>
    <row r="9" spans="1:10" ht="15">
      <c r="A9" s="97" t="s">
        <v>15</v>
      </c>
      <c r="B9" s="12" t="s">
        <v>132</v>
      </c>
      <c r="C9" s="13"/>
      <c r="D9" s="11"/>
      <c r="E9" s="11"/>
      <c r="F9" s="11">
        <v>1334</v>
      </c>
      <c r="G9" s="14"/>
      <c r="H9" s="21">
        <v>10</v>
      </c>
      <c r="I9" s="16">
        <v>19.22</v>
      </c>
      <c r="J9" s="17">
        <f t="shared" si="0"/>
        <v>29.22</v>
      </c>
    </row>
    <row r="10" spans="1:10" ht="15">
      <c r="A10" s="98"/>
      <c r="B10" s="12" t="s">
        <v>142</v>
      </c>
      <c r="C10" s="13"/>
      <c r="D10" s="11"/>
      <c r="E10" s="11">
        <v>6171</v>
      </c>
      <c r="F10" s="11">
        <v>5171</v>
      </c>
      <c r="G10" s="14" t="s">
        <v>39</v>
      </c>
      <c r="H10" s="21">
        <v>0</v>
      </c>
      <c r="I10" s="16">
        <v>9.22</v>
      </c>
      <c r="J10" s="17">
        <f t="shared" si="0"/>
        <v>9.22</v>
      </c>
    </row>
    <row r="11" spans="1:10" ht="15">
      <c r="A11" s="99"/>
      <c r="B11" s="12" t="s">
        <v>141</v>
      </c>
      <c r="C11" s="13"/>
      <c r="D11" s="11"/>
      <c r="E11" s="11">
        <v>3113</v>
      </c>
      <c r="F11" s="11">
        <v>5421</v>
      </c>
      <c r="G11" s="14" t="s">
        <v>39</v>
      </c>
      <c r="H11" s="21">
        <v>12</v>
      </c>
      <c r="I11" s="16">
        <v>10</v>
      </c>
      <c r="J11" s="17">
        <f t="shared" si="0"/>
        <v>22</v>
      </c>
    </row>
    <row r="12" spans="1:10" s="25" customFormat="1" ht="15">
      <c r="A12" s="22"/>
      <c r="B12" s="23"/>
      <c r="C12" s="24"/>
      <c r="D12" s="24"/>
      <c r="E12" s="115" t="s">
        <v>16</v>
      </c>
      <c r="F12" s="115"/>
      <c r="G12" s="115"/>
      <c r="H12" s="20">
        <f>H5+H7+H9</f>
        <v>59.73</v>
      </c>
      <c r="I12" s="20">
        <f>I5+I7+I9</f>
        <v>81.12</v>
      </c>
      <c r="J12" s="20">
        <f>J5+J7+J9</f>
        <v>140.85</v>
      </c>
    </row>
    <row r="13" spans="1:10" s="25" customFormat="1" ht="15">
      <c r="A13" s="22"/>
      <c r="B13" s="26" t="s">
        <v>35</v>
      </c>
      <c r="C13" s="24"/>
      <c r="D13" s="24"/>
      <c r="E13" s="116" t="s">
        <v>17</v>
      </c>
      <c r="F13" s="116"/>
      <c r="G13" s="116"/>
      <c r="H13" s="20">
        <f>H6+H8+H10+H11</f>
        <v>72.50999999999999</v>
      </c>
      <c r="I13" s="20">
        <f>I6+I8+I10+I11</f>
        <v>81.12</v>
      </c>
      <c r="J13" s="20">
        <f>J6+J8+J10+J11</f>
        <v>153.63</v>
      </c>
    </row>
    <row r="14" spans="1:10" s="25" customFormat="1" ht="15">
      <c r="A14" s="22"/>
      <c r="B14" s="27"/>
      <c r="C14" s="24"/>
      <c r="D14" s="24"/>
      <c r="E14" s="105" t="s">
        <v>18</v>
      </c>
      <c r="F14" s="105"/>
      <c r="G14" s="105"/>
      <c r="H14" s="71">
        <v>0</v>
      </c>
      <c r="I14" s="71">
        <v>0</v>
      </c>
      <c r="J14" s="71">
        <v>0</v>
      </c>
    </row>
    <row r="15" spans="1:10" ht="15">
      <c r="A15" s="29"/>
      <c r="B15" s="30"/>
      <c r="C15" s="31"/>
      <c r="D15" s="31"/>
      <c r="E15" s="105" t="s">
        <v>19</v>
      </c>
      <c r="F15" s="105"/>
      <c r="G15" s="105"/>
      <c r="H15" s="32">
        <f>H12-H13-H14</f>
        <v>-12.779999999999994</v>
      </c>
      <c r="I15" s="32">
        <f>I12-I13-I14</f>
        <v>0</v>
      </c>
      <c r="J15" s="32">
        <f>J12-J13-J14</f>
        <v>-12.780000000000001</v>
      </c>
    </row>
    <row r="16" spans="1:10" ht="15">
      <c r="A16" s="33" t="s">
        <v>20</v>
      </c>
      <c r="B16" s="34"/>
      <c r="C16" s="35"/>
      <c r="D16" s="35"/>
      <c r="E16" s="36"/>
      <c r="F16" s="34"/>
      <c r="G16" s="34"/>
      <c r="H16" s="37"/>
      <c r="I16" s="37"/>
      <c r="J16" s="38"/>
    </row>
    <row r="17" spans="1:11" ht="15">
      <c r="A17" s="97" t="s">
        <v>13</v>
      </c>
      <c r="B17" s="84" t="s">
        <v>78</v>
      </c>
      <c r="C17" s="13"/>
      <c r="D17" s="14"/>
      <c r="E17" s="11">
        <v>3419</v>
      </c>
      <c r="F17" s="11">
        <v>5222</v>
      </c>
      <c r="G17" s="14" t="s">
        <v>45</v>
      </c>
      <c r="H17" s="21">
        <v>7350</v>
      </c>
      <c r="I17" s="16">
        <v>-7349.2</v>
      </c>
      <c r="J17" s="21">
        <f aca="true" t="shared" si="1" ref="J17:J50">H17+I17</f>
        <v>0.8000000000001819</v>
      </c>
      <c r="K17" s="100" t="s">
        <v>47</v>
      </c>
    </row>
    <row r="18" spans="1:11" ht="15">
      <c r="A18" s="98"/>
      <c r="B18" s="85" t="s">
        <v>103</v>
      </c>
      <c r="C18" s="77"/>
      <c r="D18" s="80"/>
      <c r="E18" s="79">
        <v>3421</v>
      </c>
      <c r="F18" s="79">
        <v>5222</v>
      </c>
      <c r="G18" s="80" t="s">
        <v>49</v>
      </c>
      <c r="H18" s="86">
        <v>0</v>
      </c>
      <c r="I18" s="87">
        <v>45.4</v>
      </c>
      <c r="J18" s="86">
        <f t="shared" si="1"/>
        <v>45.4</v>
      </c>
      <c r="K18" s="100"/>
    </row>
    <row r="19" spans="1:11" ht="15">
      <c r="A19" s="98"/>
      <c r="B19" s="85" t="s">
        <v>104</v>
      </c>
      <c r="C19" s="77"/>
      <c r="D19" s="80"/>
      <c r="E19" s="79">
        <v>3419</v>
      </c>
      <c r="F19" s="79">
        <v>5222</v>
      </c>
      <c r="G19" s="80" t="s">
        <v>50</v>
      </c>
      <c r="H19" s="86">
        <v>0</v>
      </c>
      <c r="I19" s="87">
        <v>13.2</v>
      </c>
      <c r="J19" s="86">
        <f t="shared" si="1"/>
        <v>13.2</v>
      </c>
      <c r="K19" s="100"/>
    </row>
    <row r="20" spans="1:11" ht="15">
      <c r="A20" s="98"/>
      <c r="B20" s="85" t="s">
        <v>110</v>
      </c>
      <c r="C20" s="77"/>
      <c r="D20" s="80"/>
      <c r="E20" s="79">
        <v>3419</v>
      </c>
      <c r="F20" s="79">
        <v>5222</v>
      </c>
      <c r="G20" s="80" t="s">
        <v>51</v>
      </c>
      <c r="H20" s="86">
        <v>0</v>
      </c>
      <c r="I20" s="87">
        <v>30</v>
      </c>
      <c r="J20" s="86">
        <f t="shared" si="1"/>
        <v>30</v>
      </c>
      <c r="K20" s="100"/>
    </row>
    <row r="21" spans="1:11" ht="15">
      <c r="A21" s="98"/>
      <c r="B21" s="85" t="s">
        <v>105</v>
      </c>
      <c r="C21" s="77"/>
      <c r="D21" s="80"/>
      <c r="E21" s="79">
        <v>3419</v>
      </c>
      <c r="F21" s="79">
        <v>5222</v>
      </c>
      <c r="G21" s="80" t="s">
        <v>52</v>
      </c>
      <c r="H21" s="86">
        <v>0</v>
      </c>
      <c r="I21" s="87">
        <v>35.6</v>
      </c>
      <c r="J21" s="86">
        <f t="shared" si="1"/>
        <v>35.6</v>
      </c>
      <c r="K21" s="100"/>
    </row>
    <row r="22" spans="1:11" ht="15">
      <c r="A22" s="98"/>
      <c r="B22" s="85" t="s">
        <v>106</v>
      </c>
      <c r="C22" s="77"/>
      <c r="D22" s="80"/>
      <c r="E22" s="79">
        <v>3419</v>
      </c>
      <c r="F22" s="79">
        <v>5222</v>
      </c>
      <c r="G22" s="80" t="s">
        <v>53</v>
      </c>
      <c r="H22" s="86">
        <v>0</v>
      </c>
      <c r="I22" s="87">
        <v>35.1</v>
      </c>
      <c r="J22" s="86">
        <f t="shared" si="1"/>
        <v>35.1</v>
      </c>
      <c r="K22" s="100"/>
    </row>
    <row r="23" spans="1:11" ht="15">
      <c r="A23" s="98"/>
      <c r="B23" s="85" t="s">
        <v>107</v>
      </c>
      <c r="C23" s="77"/>
      <c r="D23" s="80"/>
      <c r="E23" s="79">
        <v>3419</v>
      </c>
      <c r="F23" s="79">
        <v>5222</v>
      </c>
      <c r="G23" s="80" t="s">
        <v>54</v>
      </c>
      <c r="H23" s="86">
        <v>0</v>
      </c>
      <c r="I23" s="87">
        <v>19.8</v>
      </c>
      <c r="J23" s="86">
        <f t="shared" si="1"/>
        <v>19.8</v>
      </c>
      <c r="K23" s="100"/>
    </row>
    <row r="24" spans="1:11" ht="15">
      <c r="A24" s="98"/>
      <c r="B24" s="85" t="s">
        <v>111</v>
      </c>
      <c r="C24" s="77"/>
      <c r="D24" s="80"/>
      <c r="E24" s="79">
        <v>3419</v>
      </c>
      <c r="F24" s="79">
        <v>5222</v>
      </c>
      <c r="G24" s="80" t="s">
        <v>55</v>
      </c>
      <c r="H24" s="86">
        <v>0</v>
      </c>
      <c r="I24" s="87">
        <v>11.7</v>
      </c>
      <c r="J24" s="86">
        <f t="shared" si="1"/>
        <v>11.7</v>
      </c>
      <c r="K24" s="100"/>
    </row>
    <row r="25" spans="1:11" ht="15">
      <c r="A25" s="98"/>
      <c r="B25" s="85" t="s">
        <v>108</v>
      </c>
      <c r="C25" s="77"/>
      <c r="D25" s="80"/>
      <c r="E25" s="79">
        <v>3419</v>
      </c>
      <c r="F25" s="79">
        <v>5222</v>
      </c>
      <c r="G25" s="80" t="s">
        <v>56</v>
      </c>
      <c r="H25" s="86">
        <v>0</v>
      </c>
      <c r="I25" s="87">
        <v>34.5</v>
      </c>
      <c r="J25" s="86">
        <f t="shared" si="1"/>
        <v>34.5</v>
      </c>
      <c r="K25" s="100"/>
    </row>
    <row r="26" spans="1:11" ht="15">
      <c r="A26" s="99"/>
      <c r="B26" s="85" t="s">
        <v>109</v>
      </c>
      <c r="C26" s="77"/>
      <c r="D26" s="80"/>
      <c r="E26" s="79">
        <v>3419</v>
      </c>
      <c r="F26" s="79">
        <v>5222</v>
      </c>
      <c r="G26" s="80" t="s">
        <v>57</v>
      </c>
      <c r="H26" s="86">
        <v>0</v>
      </c>
      <c r="I26" s="87">
        <v>14.1</v>
      </c>
      <c r="J26" s="86">
        <f t="shared" si="1"/>
        <v>14.1</v>
      </c>
      <c r="K26" s="100"/>
    </row>
    <row r="27" spans="1:11" ht="15">
      <c r="A27" s="97" t="s">
        <v>14</v>
      </c>
      <c r="B27" s="85" t="s">
        <v>150</v>
      </c>
      <c r="C27" s="77"/>
      <c r="D27" s="80"/>
      <c r="E27" s="79">
        <v>3421</v>
      </c>
      <c r="F27" s="79">
        <v>5222</v>
      </c>
      <c r="G27" s="80" t="s">
        <v>59</v>
      </c>
      <c r="H27" s="88">
        <v>0</v>
      </c>
      <c r="I27" s="89">
        <v>80</v>
      </c>
      <c r="J27" s="86">
        <f t="shared" si="1"/>
        <v>80</v>
      </c>
      <c r="K27" s="100" t="s">
        <v>48</v>
      </c>
    </row>
    <row r="28" spans="1:11" ht="15">
      <c r="A28" s="98"/>
      <c r="B28" s="90" t="s">
        <v>151</v>
      </c>
      <c r="C28" s="91"/>
      <c r="D28" s="92"/>
      <c r="E28" s="93">
        <v>3419</v>
      </c>
      <c r="F28" s="93">
        <v>5222</v>
      </c>
      <c r="G28" s="92" t="s">
        <v>58</v>
      </c>
      <c r="H28" s="86">
        <v>0</v>
      </c>
      <c r="I28" s="94">
        <v>1088</v>
      </c>
      <c r="J28" s="86">
        <f t="shared" si="1"/>
        <v>1088</v>
      </c>
      <c r="K28" s="100"/>
    </row>
    <row r="29" spans="1:11" ht="15">
      <c r="A29" s="98"/>
      <c r="B29" s="85" t="s">
        <v>152</v>
      </c>
      <c r="C29" s="77"/>
      <c r="D29" s="80"/>
      <c r="E29" s="79">
        <v>3419</v>
      </c>
      <c r="F29" s="79">
        <v>5222</v>
      </c>
      <c r="G29" s="80" t="s">
        <v>60</v>
      </c>
      <c r="H29" s="86">
        <v>0</v>
      </c>
      <c r="I29" s="89">
        <v>1225.7</v>
      </c>
      <c r="J29" s="86">
        <f t="shared" si="1"/>
        <v>1225.7</v>
      </c>
      <c r="K29" s="100"/>
    </row>
    <row r="30" spans="1:11" ht="15">
      <c r="A30" s="98"/>
      <c r="B30" s="85" t="s">
        <v>153</v>
      </c>
      <c r="C30" s="77"/>
      <c r="D30" s="80"/>
      <c r="E30" s="79">
        <v>3419</v>
      </c>
      <c r="F30" s="79">
        <v>5222</v>
      </c>
      <c r="G30" s="80" t="s">
        <v>61</v>
      </c>
      <c r="H30" s="86">
        <v>0</v>
      </c>
      <c r="I30" s="89">
        <v>76.4</v>
      </c>
      <c r="J30" s="86">
        <f t="shared" si="1"/>
        <v>76.4</v>
      </c>
      <c r="K30" s="100"/>
    </row>
    <row r="31" spans="1:11" ht="15">
      <c r="A31" s="98"/>
      <c r="B31" s="85" t="s">
        <v>154</v>
      </c>
      <c r="C31" s="77"/>
      <c r="D31" s="80"/>
      <c r="E31" s="79">
        <v>3421</v>
      </c>
      <c r="F31" s="79">
        <v>5222</v>
      </c>
      <c r="G31" s="80" t="s">
        <v>62</v>
      </c>
      <c r="H31" s="86">
        <v>0</v>
      </c>
      <c r="I31" s="89">
        <v>60</v>
      </c>
      <c r="J31" s="86">
        <f t="shared" si="1"/>
        <v>60</v>
      </c>
      <c r="K31" s="100"/>
    </row>
    <row r="32" spans="1:11" ht="15">
      <c r="A32" s="98"/>
      <c r="B32" s="85" t="s">
        <v>155</v>
      </c>
      <c r="C32" s="77"/>
      <c r="D32" s="80"/>
      <c r="E32" s="79">
        <v>5512</v>
      </c>
      <c r="F32" s="79">
        <v>5222</v>
      </c>
      <c r="G32" s="80" t="s">
        <v>63</v>
      </c>
      <c r="H32" s="86">
        <v>0</v>
      </c>
      <c r="I32" s="89">
        <v>185</v>
      </c>
      <c r="J32" s="86">
        <f t="shared" si="1"/>
        <v>185</v>
      </c>
      <c r="K32" s="100"/>
    </row>
    <row r="33" spans="1:11" ht="15">
      <c r="A33" s="98"/>
      <c r="B33" s="76" t="s">
        <v>156</v>
      </c>
      <c r="C33" s="77"/>
      <c r="D33" s="78"/>
      <c r="E33" s="79">
        <v>3419</v>
      </c>
      <c r="F33" s="79">
        <v>5222</v>
      </c>
      <c r="G33" s="80" t="s">
        <v>64</v>
      </c>
      <c r="H33" s="81">
        <v>0</v>
      </c>
      <c r="I33" s="82">
        <v>463.8</v>
      </c>
      <c r="J33" s="81">
        <f t="shared" si="1"/>
        <v>463.8</v>
      </c>
      <c r="K33" s="100"/>
    </row>
    <row r="34" spans="1:11" ht="15">
      <c r="A34" s="98"/>
      <c r="B34" s="76" t="s">
        <v>157</v>
      </c>
      <c r="C34" s="77"/>
      <c r="D34" s="78"/>
      <c r="E34" s="79">
        <v>3419</v>
      </c>
      <c r="F34" s="79">
        <v>5222</v>
      </c>
      <c r="G34" s="80" t="s">
        <v>69</v>
      </c>
      <c r="H34" s="81">
        <v>0</v>
      </c>
      <c r="I34" s="82">
        <v>3810.9</v>
      </c>
      <c r="J34" s="81">
        <f t="shared" si="1"/>
        <v>3810.9</v>
      </c>
      <c r="K34" s="100"/>
    </row>
    <row r="35" spans="1:11" ht="15">
      <c r="A35" s="98"/>
      <c r="B35" s="76" t="s">
        <v>158</v>
      </c>
      <c r="C35" s="77"/>
      <c r="D35" s="78"/>
      <c r="E35" s="79">
        <v>3419</v>
      </c>
      <c r="F35" s="79">
        <v>5222</v>
      </c>
      <c r="G35" s="80" t="s">
        <v>65</v>
      </c>
      <c r="H35" s="81">
        <v>0</v>
      </c>
      <c r="I35" s="82">
        <v>120</v>
      </c>
      <c r="J35" s="81">
        <f t="shared" si="1"/>
        <v>120</v>
      </c>
      <c r="K35" s="100"/>
    </row>
    <row r="36" spans="1:11" ht="15">
      <c r="A36" s="101" t="s">
        <v>15</v>
      </c>
      <c r="B36" s="84" t="s">
        <v>92</v>
      </c>
      <c r="C36" s="13"/>
      <c r="D36" s="12"/>
      <c r="E36" s="11">
        <v>3419</v>
      </c>
      <c r="F36" s="11">
        <v>5222</v>
      </c>
      <c r="G36" s="14" t="s">
        <v>46</v>
      </c>
      <c r="H36" s="17">
        <v>300</v>
      </c>
      <c r="I36" s="39">
        <v>-300</v>
      </c>
      <c r="J36" s="17">
        <f t="shared" si="1"/>
        <v>0</v>
      </c>
      <c r="K36" s="100" t="s">
        <v>66</v>
      </c>
    </row>
    <row r="37" spans="1:11" ht="15">
      <c r="A37" s="101"/>
      <c r="B37" s="76" t="s">
        <v>67</v>
      </c>
      <c r="C37" s="77"/>
      <c r="D37" s="78"/>
      <c r="E37" s="79">
        <v>3419</v>
      </c>
      <c r="F37" s="79">
        <v>5222</v>
      </c>
      <c r="G37" s="80" t="s">
        <v>68</v>
      </c>
      <c r="H37" s="81">
        <v>0</v>
      </c>
      <c r="I37" s="82">
        <v>10</v>
      </c>
      <c r="J37" s="81">
        <f t="shared" si="1"/>
        <v>10</v>
      </c>
      <c r="K37" s="100"/>
    </row>
    <row r="38" spans="1:11" ht="15">
      <c r="A38" s="101"/>
      <c r="B38" s="76" t="s">
        <v>72</v>
      </c>
      <c r="C38" s="77"/>
      <c r="D38" s="78"/>
      <c r="E38" s="79">
        <v>3419</v>
      </c>
      <c r="F38" s="79">
        <v>5222</v>
      </c>
      <c r="G38" s="80" t="s">
        <v>58</v>
      </c>
      <c r="H38" s="81">
        <v>0</v>
      </c>
      <c r="I38" s="82">
        <v>10</v>
      </c>
      <c r="J38" s="81">
        <f t="shared" si="1"/>
        <v>10</v>
      </c>
      <c r="K38" s="100"/>
    </row>
    <row r="39" spans="1:11" ht="15">
      <c r="A39" s="101"/>
      <c r="B39" s="76" t="s">
        <v>73</v>
      </c>
      <c r="C39" s="77"/>
      <c r="D39" s="78"/>
      <c r="E39" s="79">
        <v>3419</v>
      </c>
      <c r="F39" s="79">
        <v>5222</v>
      </c>
      <c r="G39" s="80" t="s">
        <v>64</v>
      </c>
      <c r="H39" s="81">
        <v>0</v>
      </c>
      <c r="I39" s="82">
        <v>28</v>
      </c>
      <c r="J39" s="81">
        <f t="shared" si="1"/>
        <v>28</v>
      </c>
      <c r="K39" s="100"/>
    </row>
    <row r="40" spans="1:11" ht="15">
      <c r="A40" s="101"/>
      <c r="B40" s="76" t="s">
        <v>74</v>
      </c>
      <c r="C40" s="77"/>
      <c r="D40" s="78"/>
      <c r="E40" s="79">
        <v>3419</v>
      </c>
      <c r="F40" s="79">
        <v>5222</v>
      </c>
      <c r="G40" s="80" t="s">
        <v>53</v>
      </c>
      <c r="H40" s="81">
        <v>0</v>
      </c>
      <c r="I40" s="82">
        <v>15</v>
      </c>
      <c r="J40" s="81">
        <f t="shared" si="1"/>
        <v>15</v>
      </c>
      <c r="K40" s="100"/>
    </row>
    <row r="41" spans="1:11" ht="15">
      <c r="A41" s="101"/>
      <c r="B41" s="76" t="s">
        <v>93</v>
      </c>
      <c r="C41" s="77"/>
      <c r="D41" s="78"/>
      <c r="E41" s="79">
        <v>3419</v>
      </c>
      <c r="F41" s="79">
        <v>5222</v>
      </c>
      <c r="G41" s="80" t="s">
        <v>69</v>
      </c>
      <c r="H41" s="81">
        <v>0</v>
      </c>
      <c r="I41" s="82">
        <v>25</v>
      </c>
      <c r="J41" s="81">
        <f t="shared" si="1"/>
        <v>25</v>
      </c>
      <c r="K41" s="100"/>
    </row>
    <row r="42" spans="1:11" ht="15">
      <c r="A42" s="101"/>
      <c r="B42" s="76" t="s">
        <v>94</v>
      </c>
      <c r="C42" s="77"/>
      <c r="D42" s="78"/>
      <c r="E42" s="79">
        <v>3419</v>
      </c>
      <c r="F42" s="79">
        <v>5222</v>
      </c>
      <c r="G42" s="80" t="s">
        <v>69</v>
      </c>
      <c r="H42" s="81">
        <v>0</v>
      </c>
      <c r="I42" s="82">
        <v>15</v>
      </c>
      <c r="J42" s="81">
        <f t="shared" si="1"/>
        <v>15</v>
      </c>
      <c r="K42" s="100"/>
    </row>
    <row r="43" spans="1:11" ht="15">
      <c r="A43" s="101"/>
      <c r="B43" s="76" t="s">
        <v>95</v>
      </c>
      <c r="C43" s="77"/>
      <c r="D43" s="78"/>
      <c r="E43" s="79">
        <v>3419</v>
      </c>
      <c r="F43" s="79">
        <v>5222</v>
      </c>
      <c r="G43" s="80" t="s">
        <v>69</v>
      </c>
      <c r="H43" s="81">
        <v>0</v>
      </c>
      <c r="I43" s="82">
        <v>15</v>
      </c>
      <c r="J43" s="81">
        <f t="shared" si="1"/>
        <v>15</v>
      </c>
      <c r="K43" s="100"/>
    </row>
    <row r="44" spans="1:11" ht="15">
      <c r="A44" s="101"/>
      <c r="B44" s="76" t="s">
        <v>96</v>
      </c>
      <c r="C44" s="77"/>
      <c r="D44" s="78"/>
      <c r="E44" s="79">
        <v>3419</v>
      </c>
      <c r="F44" s="79">
        <v>5222</v>
      </c>
      <c r="G44" s="80" t="s">
        <v>69</v>
      </c>
      <c r="H44" s="81">
        <v>0</v>
      </c>
      <c r="I44" s="82">
        <v>30</v>
      </c>
      <c r="J44" s="81">
        <f t="shared" si="1"/>
        <v>30</v>
      </c>
      <c r="K44" s="100"/>
    </row>
    <row r="45" spans="1:11" ht="15">
      <c r="A45" s="101"/>
      <c r="B45" s="76" t="s">
        <v>97</v>
      </c>
      <c r="C45" s="77"/>
      <c r="D45" s="78"/>
      <c r="E45" s="79">
        <v>3419</v>
      </c>
      <c r="F45" s="79">
        <v>5222</v>
      </c>
      <c r="G45" s="80" t="s">
        <v>69</v>
      </c>
      <c r="H45" s="81">
        <v>0</v>
      </c>
      <c r="I45" s="82">
        <v>6</v>
      </c>
      <c r="J45" s="81">
        <f t="shared" si="1"/>
        <v>6</v>
      </c>
      <c r="K45" s="100"/>
    </row>
    <row r="46" spans="1:11" ht="15">
      <c r="A46" s="101"/>
      <c r="B46" s="76" t="s">
        <v>98</v>
      </c>
      <c r="C46" s="77"/>
      <c r="D46" s="78"/>
      <c r="E46" s="79">
        <v>3419</v>
      </c>
      <c r="F46" s="79">
        <v>5222</v>
      </c>
      <c r="G46" s="80" t="s">
        <v>69</v>
      </c>
      <c r="H46" s="81">
        <v>0</v>
      </c>
      <c r="I46" s="82">
        <v>6</v>
      </c>
      <c r="J46" s="81">
        <f t="shared" si="1"/>
        <v>6</v>
      </c>
      <c r="K46" s="100"/>
    </row>
    <row r="47" spans="1:11" ht="15">
      <c r="A47" s="101"/>
      <c r="B47" s="76" t="s">
        <v>99</v>
      </c>
      <c r="C47" s="77"/>
      <c r="D47" s="78"/>
      <c r="E47" s="79">
        <v>3419</v>
      </c>
      <c r="F47" s="79">
        <v>5222</v>
      </c>
      <c r="G47" s="80" t="s">
        <v>69</v>
      </c>
      <c r="H47" s="81">
        <v>0</v>
      </c>
      <c r="I47" s="82">
        <v>10</v>
      </c>
      <c r="J47" s="81">
        <f t="shared" si="1"/>
        <v>10</v>
      </c>
      <c r="K47" s="100"/>
    </row>
    <row r="48" spans="1:11" ht="15">
      <c r="A48" s="101"/>
      <c r="B48" s="76" t="s">
        <v>100</v>
      </c>
      <c r="C48" s="77"/>
      <c r="D48" s="78"/>
      <c r="E48" s="79">
        <v>3419</v>
      </c>
      <c r="F48" s="79">
        <v>5222</v>
      </c>
      <c r="G48" s="80" t="s">
        <v>69</v>
      </c>
      <c r="H48" s="81">
        <v>0</v>
      </c>
      <c r="I48" s="82">
        <v>15</v>
      </c>
      <c r="J48" s="81">
        <f t="shared" si="1"/>
        <v>15</v>
      </c>
      <c r="K48" s="100"/>
    </row>
    <row r="49" spans="1:11" ht="15">
      <c r="A49" s="101"/>
      <c r="B49" s="76" t="s">
        <v>101</v>
      </c>
      <c r="C49" s="77"/>
      <c r="D49" s="78"/>
      <c r="E49" s="79">
        <v>3419</v>
      </c>
      <c r="F49" s="79">
        <v>5222</v>
      </c>
      <c r="G49" s="80" t="s">
        <v>69</v>
      </c>
      <c r="H49" s="81">
        <v>0</v>
      </c>
      <c r="I49" s="82">
        <v>40</v>
      </c>
      <c r="J49" s="81">
        <f t="shared" si="1"/>
        <v>40</v>
      </c>
      <c r="K49" s="100"/>
    </row>
    <row r="50" spans="1:11" ht="15">
      <c r="A50" s="101"/>
      <c r="B50" s="76" t="s">
        <v>102</v>
      </c>
      <c r="C50" s="77"/>
      <c r="D50" s="78"/>
      <c r="E50" s="79">
        <v>3419</v>
      </c>
      <c r="F50" s="79">
        <v>5222</v>
      </c>
      <c r="G50" s="80" t="s">
        <v>69</v>
      </c>
      <c r="H50" s="81">
        <v>0</v>
      </c>
      <c r="I50" s="82">
        <v>35</v>
      </c>
      <c r="J50" s="81">
        <f t="shared" si="1"/>
        <v>35</v>
      </c>
      <c r="K50" s="100"/>
    </row>
    <row r="51" spans="1:11" ht="15">
      <c r="A51" s="101"/>
      <c r="B51" s="76" t="s">
        <v>75</v>
      </c>
      <c r="C51" s="77"/>
      <c r="D51" s="78"/>
      <c r="E51" s="79">
        <v>3419</v>
      </c>
      <c r="F51" s="79">
        <v>5222</v>
      </c>
      <c r="G51" s="80" t="s">
        <v>65</v>
      </c>
      <c r="H51" s="81">
        <v>0</v>
      </c>
      <c r="I51" s="82">
        <v>40</v>
      </c>
      <c r="J51" s="81">
        <f aca="true" t="shared" si="2" ref="J51:J83">H51+I51</f>
        <v>40</v>
      </c>
      <c r="K51" s="100"/>
    </row>
    <row r="52" spans="1:11" ht="15">
      <c r="A52" s="101" t="s">
        <v>86</v>
      </c>
      <c r="B52" s="72" t="s">
        <v>77</v>
      </c>
      <c r="C52" s="13"/>
      <c r="D52" s="12"/>
      <c r="E52" s="11">
        <v>3392</v>
      </c>
      <c r="F52" s="11">
        <v>5222</v>
      </c>
      <c r="G52" s="14" t="s">
        <v>76</v>
      </c>
      <c r="H52" s="17">
        <v>450</v>
      </c>
      <c r="I52" s="39">
        <v>-449.9</v>
      </c>
      <c r="J52" s="17">
        <f t="shared" si="2"/>
        <v>0.10000000000002274</v>
      </c>
      <c r="K52" s="83" t="s">
        <v>213</v>
      </c>
    </row>
    <row r="53" spans="1:11" ht="15">
      <c r="A53" s="101"/>
      <c r="B53" s="76" t="s">
        <v>195</v>
      </c>
      <c r="C53" s="77"/>
      <c r="D53" s="78"/>
      <c r="E53" s="79">
        <v>3392</v>
      </c>
      <c r="F53" s="79">
        <v>5222</v>
      </c>
      <c r="G53" s="80" t="s">
        <v>81</v>
      </c>
      <c r="H53" s="81">
        <v>0</v>
      </c>
      <c r="I53" s="82">
        <v>50</v>
      </c>
      <c r="J53" s="81">
        <f t="shared" si="2"/>
        <v>50</v>
      </c>
      <c r="K53" s="100" t="s">
        <v>79</v>
      </c>
    </row>
    <row r="54" spans="1:11" ht="15">
      <c r="A54" s="101"/>
      <c r="B54" s="76" t="s">
        <v>197</v>
      </c>
      <c r="C54" s="77"/>
      <c r="D54" s="78"/>
      <c r="E54" s="79">
        <v>3329</v>
      </c>
      <c r="F54" s="79">
        <v>5222</v>
      </c>
      <c r="G54" s="80" t="s">
        <v>82</v>
      </c>
      <c r="H54" s="81">
        <v>0</v>
      </c>
      <c r="I54" s="82">
        <v>15</v>
      </c>
      <c r="J54" s="81">
        <f t="shared" si="2"/>
        <v>15</v>
      </c>
      <c r="K54" s="100"/>
    </row>
    <row r="55" spans="1:11" ht="15">
      <c r="A55" s="101"/>
      <c r="B55" s="76" t="s">
        <v>183</v>
      </c>
      <c r="C55" s="77"/>
      <c r="D55" s="78"/>
      <c r="E55" s="79">
        <v>3319</v>
      </c>
      <c r="F55" s="79">
        <v>5222</v>
      </c>
      <c r="G55" s="80" t="s">
        <v>83</v>
      </c>
      <c r="H55" s="81">
        <v>0</v>
      </c>
      <c r="I55" s="82">
        <v>195</v>
      </c>
      <c r="J55" s="81">
        <f t="shared" si="2"/>
        <v>195</v>
      </c>
      <c r="K55" s="100" t="s">
        <v>80</v>
      </c>
    </row>
    <row r="56" spans="1:11" ht="15">
      <c r="A56" s="101"/>
      <c r="B56" s="76" t="s">
        <v>184</v>
      </c>
      <c r="C56" s="77"/>
      <c r="D56" s="78"/>
      <c r="E56" s="79">
        <v>3315</v>
      </c>
      <c r="F56" s="79">
        <v>5222</v>
      </c>
      <c r="G56" s="80" t="s">
        <v>84</v>
      </c>
      <c r="H56" s="81">
        <v>0</v>
      </c>
      <c r="I56" s="82">
        <v>61.3</v>
      </c>
      <c r="J56" s="81">
        <f t="shared" si="2"/>
        <v>61.3</v>
      </c>
      <c r="K56" s="100"/>
    </row>
    <row r="57" spans="1:11" ht="15">
      <c r="A57" s="101"/>
      <c r="B57" s="76" t="s">
        <v>185</v>
      </c>
      <c r="C57" s="77"/>
      <c r="D57" s="78"/>
      <c r="E57" s="79">
        <v>3319</v>
      </c>
      <c r="F57" s="79">
        <v>5222</v>
      </c>
      <c r="G57" s="80" t="s">
        <v>85</v>
      </c>
      <c r="H57" s="81">
        <v>0</v>
      </c>
      <c r="I57" s="82">
        <v>128.6</v>
      </c>
      <c r="J57" s="81">
        <f t="shared" si="2"/>
        <v>128.6</v>
      </c>
      <c r="K57" s="100"/>
    </row>
    <row r="58" spans="1:11" ht="15">
      <c r="A58" s="101" t="s">
        <v>89</v>
      </c>
      <c r="B58" s="72" t="s">
        <v>159</v>
      </c>
      <c r="C58" s="13"/>
      <c r="D58" s="12"/>
      <c r="E58" s="11">
        <v>4399</v>
      </c>
      <c r="F58" s="11">
        <v>5222</v>
      </c>
      <c r="G58" s="14" t="s">
        <v>90</v>
      </c>
      <c r="H58" s="17">
        <v>300</v>
      </c>
      <c r="I58" s="39">
        <v>-150</v>
      </c>
      <c r="J58" s="17">
        <f t="shared" si="2"/>
        <v>150</v>
      </c>
      <c r="K58" s="100" t="s">
        <v>214</v>
      </c>
    </row>
    <row r="59" spans="1:11" ht="15">
      <c r="A59" s="101"/>
      <c r="B59" s="76" t="s">
        <v>160</v>
      </c>
      <c r="C59" s="77"/>
      <c r="D59" s="78"/>
      <c r="E59" s="79">
        <v>4225</v>
      </c>
      <c r="F59" s="79">
        <v>5221</v>
      </c>
      <c r="G59" s="80" t="s">
        <v>91</v>
      </c>
      <c r="H59" s="81">
        <v>0</v>
      </c>
      <c r="I59" s="82">
        <v>150</v>
      </c>
      <c r="J59" s="81">
        <f t="shared" si="2"/>
        <v>150</v>
      </c>
      <c r="K59" s="100"/>
    </row>
    <row r="60" spans="1:11" ht="15">
      <c r="A60" s="101" t="s">
        <v>118</v>
      </c>
      <c r="B60" s="72" t="s">
        <v>186</v>
      </c>
      <c r="C60" s="13"/>
      <c r="D60" s="12"/>
      <c r="E60" s="11">
        <v>4357</v>
      </c>
      <c r="F60" s="11">
        <v>5222</v>
      </c>
      <c r="G60" s="14" t="s">
        <v>90</v>
      </c>
      <c r="H60" s="17">
        <v>3531</v>
      </c>
      <c r="I60" s="39">
        <v>-3065.3</v>
      </c>
      <c r="J60" s="17">
        <f t="shared" si="2"/>
        <v>465.6999999999998</v>
      </c>
      <c r="K60" s="102" t="s">
        <v>215</v>
      </c>
    </row>
    <row r="61" spans="1:11" ht="15">
      <c r="A61" s="101"/>
      <c r="B61" s="76" t="s">
        <v>161</v>
      </c>
      <c r="C61" s="77"/>
      <c r="D61" s="78"/>
      <c r="E61" s="79">
        <v>4378</v>
      </c>
      <c r="F61" s="79">
        <v>5223</v>
      </c>
      <c r="G61" s="80" t="s">
        <v>112</v>
      </c>
      <c r="H61" s="81">
        <v>0</v>
      </c>
      <c r="I61" s="82">
        <v>58.2</v>
      </c>
      <c r="J61" s="81">
        <f t="shared" si="2"/>
        <v>58.2</v>
      </c>
      <c r="K61" s="102"/>
    </row>
    <row r="62" spans="1:11" ht="15">
      <c r="A62" s="101"/>
      <c r="B62" s="76" t="s">
        <v>162</v>
      </c>
      <c r="C62" s="77"/>
      <c r="D62" s="78"/>
      <c r="E62" s="79">
        <v>4374</v>
      </c>
      <c r="F62" s="79">
        <v>5223</v>
      </c>
      <c r="G62" s="80" t="s">
        <v>112</v>
      </c>
      <c r="H62" s="81">
        <v>0</v>
      </c>
      <c r="I62" s="82">
        <v>29.3</v>
      </c>
      <c r="J62" s="81">
        <f t="shared" si="2"/>
        <v>29.3</v>
      </c>
      <c r="K62" s="102"/>
    </row>
    <row r="63" spans="1:11" ht="15">
      <c r="A63" s="101"/>
      <c r="B63" s="76" t="s">
        <v>163</v>
      </c>
      <c r="C63" s="77"/>
      <c r="D63" s="78"/>
      <c r="E63" s="79">
        <v>4312</v>
      </c>
      <c r="F63" s="79">
        <v>5223</v>
      </c>
      <c r="G63" s="80" t="s">
        <v>112</v>
      </c>
      <c r="H63" s="81">
        <v>0</v>
      </c>
      <c r="I63" s="82">
        <v>119.4</v>
      </c>
      <c r="J63" s="81">
        <f t="shared" si="2"/>
        <v>119.4</v>
      </c>
      <c r="K63" s="102"/>
    </row>
    <row r="64" spans="1:11" ht="15">
      <c r="A64" s="101"/>
      <c r="B64" s="76" t="s">
        <v>164</v>
      </c>
      <c r="C64" s="77"/>
      <c r="D64" s="78"/>
      <c r="E64" s="79">
        <v>4374</v>
      </c>
      <c r="F64" s="79">
        <v>5223</v>
      </c>
      <c r="G64" s="80" t="s">
        <v>112</v>
      </c>
      <c r="H64" s="81">
        <v>0</v>
      </c>
      <c r="I64" s="82">
        <v>71.7</v>
      </c>
      <c r="J64" s="81">
        <f t="shared" si="2"/>
        <v>71.7</v>
      </c>
      <c r="K64" s="102"/>
    </row>
    <row r="65" spans="1:11" ht="15">
      <c r="A65" s="101"/>
      <c r="B65" s="76" t="s">
        <v>165</v>
      </c>
      <c r="C65" s="77"/>
      <c r="D65" s="78"/>
      <c r="E65" s="79">
        <v>4359</v>
      </c>
      <c r="F65" s="79">
        <v>5223</v>
      </c>
      <c r="G65" s="80" t="s">
        <v>112</v>
      </c>
      <c r="H65" s="81">
        <v>0</v>
      </c>
      <c r="I65" s="82">
        <v>9.1</v>
      </c>
      <c r="J65" s="81">
        <f t="shared" si="2"/>
        <v>9.1</v>
      </c>
      <c r="K65" s="102"/>
    </row>
    <row r="66" spans="1:11" ht="15">
      <c r="A66" s="101"/>
      <c r="B66" s="76" t="s">
        <v>166</v>
      </c>
      <c r="C66" s="77"/>
      <c r="D66" s="78"/>
      <c r="E66" s="79">
        <v>4374</v>
      </c>
      <c r="F66" s="79">
        <v>5223</v>
      </c>
      <c r="G66" s="80" t="s">
        <v>112</v>
      </c>
      <c r="H66" s="81">
        <v>0</v>
      </c>
      <c r="I66" s="82">
        <v>169</v>
      </c>
      <c r="J66" s="81">
        <f t="shared" si="2"/>
        <v>169</v>
      </c>
      <c r="K66" s="102"/>
    </row>
    <row r="67" spans="1:11" ht="15">
      <c r="A67" s="101"/>
      <c r="B67" s="76" t="s">
        <v>167</v>
      </c>
      <c r="C67" s="77"/>
      <c r="D67" s="78"/>
      <c r="E67" s="79">
        <v>4350</v>
      </c>
      <c r="F67" s="79">
        <v>5223</v>
      </c>
      <c r="G67" s="80" t="s">
        <v>112</v>
      </c>
      <c r="H67" s="81">
        <v>0</v>
      </c>
      <c r="I67" s="82">
        <v>669.1</v>
      </c>
      <c r="J67" s="81">
        <f t="shared" si="2"/>
        <v>669.1</v>
      </c>
      <c r="K67" s="102"/>
    </row>
    <row r="68" spans="1:11" ht="15">
      <c r="A68" s="101"/>
      <c r="B68" s="76" t="s">
        <v>168</v>
      </c>
      <c r="C68" s="77"/>
      <c r="D68" s="78"/>
      <c r="E68" s="79">
        <v>4351</v>
      </c>
      <c r="F68" s="79">
        <v>5223</v>
      </c>
      <c r="G68" s="80" t="s">
        <v>112</v>
      </c>
      <c r="H68" s="81">
        <v>0</v>
      </c>
      <c r="I68" s="82">
        <v>307</v>
      </c>
      <c r="J68" s="81">
        <f t="shared" si="2"/>
        <v>307</v>
      </c>
      <c r="K68" s="102"/>
    </row>
    <row r="69" spans="1:11" ht="15">
      <c r="A69" s="101"/>
      <c r="B69" s="76" t="s">
        <v>169</v>
      </c>
      <c r="C69" s="77"/>
      <c r="D69" s="78"/>
      <c r="E69" s="79">
        <v>4357</v>
      </c>
      <c r="F69" s="79">
        <v>5222</v>
      </c>
      <c r="G69" s="80" t="s">
        <v>113</v>
      </c>
      <c r="H69" s="81">
        <v>0</v>
      </c>
      <c r="I69" s="82">
        <v>283</v>
      </c>
      <c r="J69" s="81">
        <f t="shared" si="2"/>
        <v>283</v>
      </c>
      <c r="K69" s="102"/>
    </row>
    <row r="70" spans="1:11" ht="15">
      <c r="A70" s="101"/>
      <c r="B70" s="76" t="s">
        <v>170</v>
      </c>
      <c r="C70" s="77"/>
      <c r="D70" s="78"/>
      <c r="E70" s="79">
        <v>4356</v>
      </c>
      <c r="F70" s="79">
        <v>5222</v>
      </c>
      <c r="G70" s="80" t="s">
        <v>113</v>
      </c>
      <c r="H70" s="81">
        <v>0</v>
      </c>
      <c r="I70" s="82">
        <v>108.1</v>
      </c>
      <c r="J70" s="81">
        <f t="shared" si="2"/>
        <v>108.1</v>
      </c>
      <c r="K70" s="102"/>
    </row>
    <row r="71" spans="1:11" ht="15">
      <c r="A71" s="101"/>
      <c r="B71" s="76" t="s">
        <v>196</v>
      </c>
      <c r="C71" s="77"/>
      <c r="D71" s="78"/>
      <c r="E71" s="79">
        <v>4354</v>
      </c>
      <c r="F71" s="79">
        <v>5222</v>
      </c>
      <c r="G71" s="80" t="s">
        <v>113</v>
      </c>
      <c r="H71" s="81">
        <v>0</v>
      </c>
      <c r="I71" s="82">
        <v>313.6</v>
      </c>
      <c r="J71" s="81">
        <f t="shared" si="2"/>
        <v>313.6</v>
      </c>
      <c r="K71" s="102"/>
    </row>
    <row r="72" spans="1:11" ht="15">
      <c r="A72" s="101"/>
      <c r="B72" s="76" t="s">
        <v>171</v>
      </c>
      <c r="C72" s="77"/>
      <c r="D72" s="78"/>
      <c r="E72" s="79">
        <v>4351</v>
      </c>
      <c r="F72" s="79">
        <v>5222</v>
      </c>
      <c r="G72" s="80" t="s">
        <v>113</v>
      </c>
      <c r="H72" s="81">
        <v>0</v>
      </c>
      <c r="I72" s="82">
        <v>40.4</v>
      </c>
      <c r="J72" s="81">
        <f t="shared" si="2"/>
        <v>40.4</v>
      </c>
      <c r="K72" s="102"/>
    </row>
    <row r="73" spans="1:11" ht="15">
      <c r="A73" s="101"/>
      <c r="B73" s="76" t="s">
        <v>172</v>
      </c>
      <c r="C73" s="77"/>
      <c r="D73" s="78"/>
      <c r="E73" s="79">
        <v>4375</v>
      </c>
      <c r="F73" s="79">
        <v>5222</v>
      </c>
      <c r="G73" s="80" t="s">
        <v>114</v>
      </c>
      <c r="H73" s="81">
        <v>0</v>
      </c>
      <c r="I73" s="82">
        <v>334.9</v>
      </c>
      <c r="J73" s="81">
        <f t="shared" si="2"/>
        <v>334.9</v>
      </c>
      <c r="K73" s="102"/>
    </row>
    <row r="74" spans="1:11" ht="15">
      <c r="A74" s="101"/>
      <c r="B74" s="76" t="s">
        <v>173</v>
      </c>
      <c r="C74" s="77"/>
      <c r="D74" s="78"/>
      <c r="E74" s="79">
        <v>4312</v>
      </c>
      <c r="F74" s="79">
        <v>5221</v>
      </c>
      <c r="G74" s="80" t="s">
        <v>198</v>
      </c>
      <c r="H74" s="81">
        <v>0</v>
      </c>
      <c r="I74" s="82">
        <v>32.2</v>
      </c>
      <c r="J74" s="81">
        <f t="shared" si="2"/>
        <v>32.2</v>
      </c>
      <c r="K74" s="102"/>
    </row>
    <row r="75" spans="1:11" ht="15">
      <c r="A75" s="101"/>
      <c r="B75" s="76" t="s">
        <v>174</v>
      </c>
      <c r="C75" s="77"/>
      <c r="D75" s="78"/>
      <c r="E75" s="79">
        <v>4378</v>
      </c>
      <c r="F75" s="79">
        <v>5221</v>
      </c>
      <c r="G75" s="80" t="s">
        <v>198</v>
      </c>
      <c r="H75" s="81">
        <v>0</v>
      </c>
      <c r="I75" s="82">
        <v>179.4</v>
      </c>
      <c r="J75" s="81">
        <f t="shared" si="2"/>
        <v>179.4</v>
      </c>
      <c r="K75" s="102"/>
    </row>
    <row r="76" spans="1:11" ht="15">
      <c r="A76" s="101"/>
      <c r="B76" s="76" t="s">
        <v>175</v>
      </c>
      <c r="C76" s="77"/>
      <c r="D76" s="78"/>
      <c r="E76" s="79">
        <v>4376</v>
      </c>
      <c r="F76" s="79">
        <v>5221</v>
      </c>
      <c r="G76" s="80" t="s">
        <v>198</v>
      </c>
      <c r="H76" s="81">
        <v>0</v>
      </c>
      <c r="I76" s="82">
        <v>166.5</v>
      </c>
      <c r="J76" s="81">
        <f t="shared" si="2"/>
        <v>166.5</v>
      </c>
      <c r="K76" s="102"/>
    </row>
    <row r="77" spans="1:11" ht="15">
      <c r="A77" s="101"/>
      <c r="B77" s="76" t="s">
        <v>176</v>
      </c>
      <c r="C77" s="77"/>
      <c r="D77" s="78"/>
      <c r="E77" s="79">
        <v>4356</v>
      </c>
      <c r="F77" s="79">
        <v>5221</v>
      </c>
      <c r="G77" s="80" t="s">
        <v>115</v>
      </c>
      <c r="H77" s="81">
        <v>0</v>
      </c>
      <c r="I77" s="82">
        <v>11.9</v>
      </c>
      <c r="J77" s="81">
        <f t="shared" si="2"/>
        <v>11.9</v>
      </c>
      <c r="K77" s="102"/>
    </row>
    <row r="78" spans="1:11" ht="15">
      <c r="A78" s="101"/>
      <c r="B78" s="76" t="s">
        <v>177</v>
      </c>
      <c r="C78" s="77"/>
      <c r="D78" s="78"/>
      <c r="E78" s="79">
        <v>4357</v>
      </c>
      <c r="F78" s="79">
        <v>5221</v>
      </c>
      <c r="G78" s="80" t="s">
        <v>115</v>
      </c>
      <c r="H78" s="81">
        <v>0</v>
      </c>
      <c r="I78" s="82">
        <v>30.2</v>
      </c>
      <c r="J78" s="81">
        <f t="shared" si="2"/>
        <v>30.2</v>
      </c>
      <c r="K78" s="102"/>
    </row>
    <row r="79" spans="1:11" ht="15">
      <c r="A79" s="101"/>
      <c r="B79" s="76" t="s">
        <v>178</v>
      </c>
      <c r="C79" s="77"/>
      <c r="D79" s="78"/>
      <c r="E79" s="79">
        <v>4357</v>
      </c>
      <c r="F79" s="79">
        <v>5221</v>
      </c>
      <c r="G79" s="80" t="s">
        <v>115</v>
      </c>
      <c r="H79" s="81">
        <v>0</v>
      </c>
      <c r="I79" s="82">
        <v>3.5</v>
      </c>
      <c r="J79" s="81">
        <f t="shared" si="2"/>
        <v>3.5</v>
      </c>
      <c r="K79" s="102"/>
    </row>
    <row r="80" spans="1:11" ht="15">
      <c r="A80" s="101"/>
      <c r="B80" s="76" t="s">
        <v>179</v>
      </c>
      <c r="C80" s="77"/>
      <c r="D80" s="78"/>
      <c r="E80" s="79">
        <v>4312</v>
      </c>
      <c r="F80" s="79">
        <v>5222</v>
      </c>
      <c r="G80" s="80" t="s">
        <v>116</v>
      </c>
      <c r="H80" s="81">
        <v>0</v>
      </c>
      <c r="I80" s="82">
        <v>13.2</v>
      </c>
      <c r="J80" s="81">
        <f t="shared" si="2"/>
        <v>13.2</v>
      </c>
      <c r="K80" s="102"/>
    </row>
    <row r="81" spans="1:11" ht="15">
      <c r="A81" s="101"/>
      <c r="B81" s="76" t="s">
        <v>180</v>
      </c>
      <c r="C81" s="77"/>
      <c r="D81" s="78"/>
      <c r="E81" s="79">
        <v>4344</v>
      </c>
      <c r="F81" s="79">
        <v>5222</v>
      </c>
      <c r="G81" s="80" t="s">
        <v>116</v>
      </c>
      <c r="H81" s="81">
        <v>0</v>
      </c>
      <c r="I81" s="82">
        <v>22.6</v>
      </c>
      <c r="J81" s="81">
        <f t="shared" si="2"/>
        <v>22.6</v>
      </c>
      <c r="K81" s="102"/>
    </row>
    <row r="82" spans="1:11" ht="15">
      <c r="A82" s="101"/>
      <c r="B82" s="76" t="s">
        <v>181</v>
      </c>
      <c r="C82" s="77"/>
      <c r="D82" s="78"/>
      <c r="E82" s="79">
        <v>4371</v>
      </c>
      <c r="F82" s="79">
        <v>5222</v>
      </c>
      <c r="G82" s="80" t="s">
        <v>116</v>
      </c>
      <c r="H82" s="81">
        <v>0</v>
      </c>
      <c r="I82" s="82">
        <v>40.7</v>
      </c>
      <c r="J82" s="81">
        <f t="shared" si="2"/>
        <v>40.7</v>
      </c>
      <c r="K82" s="102"/>
    </row>
    <row r="83" spans="1:11" ht="15">
      <c r="A83" s="101"/>
      <c r="B83" s="76" t="s">
        <v>182</v>
      </c>
      <c r="C83" s="77"/>
      <c r="D83" s="78"/>
      <c r="E83" s="79">
        <v>4371</v>
      </c>
      <c r="F83" s="79">
        <v>5222</v>
      </c>
      <c r="G83" s="80" t="s">
        <v>117</v>
      </c>
      <c r="H83" s="81">
        <v>0</v>
      </c>
      <c r="I83" s="82">
        <v>52.3</v>
      </c>
      <c r="J83" s="81">
        <f t="shared" si="2"/>
        <v>52.3</v>
      </c>
      <c r="K83" s="102"/>
    </row>
    <row r="84" spans="1:11" ht="15">
      <c r="A84" s="97" t="s">
        <v>119</v>
      </c>
      <c r="B84" s="72" t="s">
        <v>121</v>
      </c>
      <c r="C84" s="13"/>
      <c r="D84" s="12"/>
      <c r="E84" s="11">
        <v>4357</v>
      </c>
      <c r="F84" s="11">
        <v>5222</v>
      </c>
      <c r="G84" s="14" t="s">
        <v>90</v>
      </c>
      <c r="H84" s="17">
        <v>465.7</v>
      </c>
      <c r="I84" s="39">
        <v>-130</v>
      </c>
      <c r="J84" s="17">
        <f aca="true" t="shared" si="3" ref="J84:J97">H84+I84</f>
        <v>335.7</v>
      </c>
      <c r="K84" s="102" t="s">
        <v>216</v>
      </c>
    </row>
    <row r="85" spans="1:11" ht="15">
      <c r="A85" s="98"/>
      <c r="B85" s="76" t="s">
        <v>125</v>
      </c>
      <c r="C85" s="77"/>
      <c r="D85" s="78"/>
      <c r="E85" s="79">
        <v>4356</v>
      </c>
      <c r="F85" s="79">
        <v>5221</v>
      </c>
      <c r="G85" s="80" t="s">
        <v>123</v>
      </c>
      <c r="H85" s="81">
        <v>0</v>
      </c>
      <c r="I85" s="82">
        <v>47.1</v>
      </c>
      <c r="J85" s="81">
        <f t="shared" si="3"/>
        <v>47.1</v>
      </c>
      <c r="K85" s="102"/>
    </row>
    <row r="86" spans="1:12" ht="15">
      <c r="A86" s="98"/>
      <c r="B86" s="76" t="s">
        <v>124</v>
      </c>
      <c r="C86" s="77"/>
      <c r="D86" s="78"/>
      <c r="E86" s="79">
        <v>4371</v>
      </c>
      <c r="F86" s="79">
        <v>5222</v>
      </c>
      <c r="G86" s="80" t="s">
        <v>126</v>
      </c>
      <c r="H86" s="81">
        <v>0</v>
      </c>
      <c r="I86" s="82">
        <v>6.5</v>
      </c>
      <c r="J86" s="81">
        <f t="shared" si="3"/>
        <v>6.5</v>
      </c>
      <c r="K86" s="102"/>
      <c r="L86" s="34"/>
    </row>
    <row r="87" spans="1:12" ht="15">
      <c r="A87" s="98"/>
      <c r="B87" s="76" t="s">
        <v>127</v>
      </c>
      <c r="C87" s="77"/>
      <c r="D87" s="78"/>
      <c r="E87" s="79">
        <v>4357</v>
      </c>
      <c r="F87" s="79">
        <v>5222</v>
      </c>
      <c r="G87" s="80" t="s">
        <v>113</v>
      </c>
      <c r="H87" s="81">
        <v>0</v>
      </c>
      <c r="I87" s="82">
        <v>22.1</v>
      </c>
      <c r="J87" s="81">
        <f t="shared" si="3"/>
        <v>22.1</v>
      </c>
      <c r="K87" s="102"/>
      <c r="L87" s="34"/>
    </row>
    <row r="88" spans="1:12" ht="15">
      <c r="A88" s="98"/>
      <c r="B88" s="76" t="s">
        <v>128</v>
      </c>
      <c r="C88" s="77"/>
      <c r="D88" s="78"/>
      <c r="E88" s="79">
        <v>4351</v>
      </c>
      <c r="F88" s="79">
        <v>5222</v>
      </c>
      <c r="G88" s="80" t="s">
        <v>129</v>
      </c>
      <c r="H88" s="81">
        <v>0</v>
      </c>
      <c r="I88" s="82">
        <v>25.6</v>
      </c>
      <c r="J88" s="81">
        <f t="shared" si="3"/>
        <v>25.6</v>
      </c>
      <c r="K88" s="102"/>
      <c r="L88" s="34"/>
    </row>
    <row r="89" spans="1:12" ht="15">
      <c r="A89" s="99"/>
      <c r="B89" s="76" t="s">
        <v>131</v>
      </c>
      <c r="C89" s="77"/>
      <c r="D89" s="78"/>
      <c r="E89" s="79">
        <v>4312</v>
      </c>
      <c r="F89" s="79">
        <v>5221</v>
      </c>
      <c r="G89" s="80" t="s">
        <v>130</v>
      </c>
      <c r="H89" s="81">
        <v>0</v>
      </c>
      <c r="I89" s="82">
        <v>28.7</v>
      </c>
      <c r="J89" s="81">
        <f t="shared" si="3"/>
        <v>28.7</v>
      </c>
      <c r="K89" s="102"/>
      <c r="L89" s="34"/>
    </row>
    <row r="90" spans="1:12" ht="15">
      <c r="A90" s="101" t="s">
        <v>120</v>
      </c>
      <c r="B90" s="72" t="s">
        <v>136</v>
      </c>
      <c r="C90" s="13"/>
      <c r="D90" s="12"/>
      <c r="E90" s="11">
        <v>4343</v>
      </c>
      <c r="F90" s="11">
        <v>5222</v>
      </c>
      <c r="G90" s="14" t="s">
        <v>134</v>
      </c>
      <c r="H90" s="17">
        <v>150</v>
      </c>
      <c r="I90" s="39">
        <v>-7</v>
      </c>
      <c r="J90" s="17">
        <f t="shared" si="3"/>
        <v>143</v>
      </c>
      <c r="K90" s="74"/>
      <c r="L90" s="34"/>
    </row>
    <row r="91" spans="1:12" ht="15">
      <c r="A91" s="101"/>
      <c r="B91" s="76" t="s">
        <v>137</v>
      </c>
      <c r="C91" s="77"/>
      <c r="D91" s="78"/>
      <c r="E91" s="79">
        <v>3543</v>
      </c>
      <c r="F91" s="79">
        <v>5222</v>
      </c>
      <c r="G91" s="80" t="s">
        <v>135</v>
      </c>
      <c r="H91" s="81">
        <v>0</v>
      </c>
      <c r="I91" s="82">
        <v>7</v>
      </c>
      <c r="J91" s="81">
        <f t="shared" si="3"/>
        <v>7</v>
      </c>
      <c r="K91" s="74"/>
      <c r="L91" s="34"/>
    </row>
    <row r="92" spans="1:12" ht="15">
      <c r="A92" s="101" t="s">
        <v>122</v>
      </c>
      <c r="B92" s="72" t="s">
        <v>202</v>
      </c>
      <c r="C92" s="13"/>
      <c r="D92" s="12"/>
      <c r="E92" s="11">
        <v>6112</v>
      </c>
      <c r="F92" s="11">
        <v>5901</v>
      </c>
      <c r="G92" s="14" t="s">
        <v>138</v>
      </c>
      <c r="H92" s="17">
        <v>98.5</v>
      </c>
      <c r="I92" s="39">
        <v>-4</v>
      </c>
      <c r="J92" s="17">
        <f t="shared" si="3"/>
        <v>94.5</v>
      </c>
      <c r="K92" s="74"/>
      <c r="L92" s="34"/>
    </row>
    <row r="93" spans="1:12" ht="15">
      <c r="A93" s="101"/>
      <c r="B93" s="76" t="s">
        <v>140</v>
      </c>
      <c r="C93" s="77"/>
      <c r="D93" s="78"/>
      <c r="E93" s="79">
        <v>4339</v>
      </c>
      <c r="F93" s="79">
        <v>5492</v>
      </c>
      <c r="G93" s="80"/>
      <c r="H93" s="81">
        <v>0</v>
      </c>
      <c r="I93" s="82">
        <v>4</v>
      </c>
      <c r="J93" s="81">
        <f t="shared" si="3"/>
        <v>4</v>
      </c>
      <c r="K93" s="74"/>
      <c r="L93" s="34"/>
    </row>
    <row r="94" spans="1:12" ht="15">
      <c r="A94" s="101" t="s">
        <v>139</v>
      </c>
      <c r="B94" s="72" t="s">
        <v>201</v>
      </c>
      <c r="C94" s="13"/>
      <c r="D94" s="12"/>
      <c r="E94" s="11">
        <v>6112</v>
      </c>
      <c r="F94" s="11">
        <v>5901</v>
      </c>
      <c r="G94" s="14" t="s">
        <v>138</v>
      </c>
      <c r="H94" s="17">
        <v>94.5</v>
      </c>
      <c r="I94" s="39">
        <v>-5</v>
      </c>
      <c r="J94" s="17">
        <f t="shared" si="3"/>
        <v>89.5</v>
      </c>
      <c r="K94" s="74"/>
      <c r="L94" s="34"/>
    </row>
    <row r="95" spans="1:12" ht="15">
      <c r="A95" s="101"/>
      <c r="B95" s="76" t="s">
        <v>203</v>
      </c>
      <c r="C95" s="77"/>
      <c r="D95" s="78"/>
      <c r="E95" s="79">
        <v>3419</v>
      </c>
      <c r="F95" s="79">
        <v>5222</v>
      </c>
      <c r="G95" s="80" t="s">
        <v>204</v>
      </c>
      <c r="H95" s="81">
        <v>0</v>
      </c>
      <c r="I95" s="82">
        <v>5</v>
      </c>
      <c r="J95" s="81">
        <f t="shared" si="3"/>
        <v>5</v>
      </c>
      <c r="K95" s="74"/>
      <c r="L95" s="34"/>
    </row>
    <row r="96" spans="1:11" ht="15">
      <c r="A96" s="101" t="s">
        <v>143</v>
      </c>
      <c r="B96" s="72" t="s">
        <v>205</v>
      </c>
      <c r="C96" s="13"/>
      <c r="D96" s="12"/>
      <c r="E96" s="11">
        <v>6171</v>
      </c>
      <c r="F96" s="11">
        <v>5021</v>
      </c>
      <c r="G96" s="14"/>
      <c r="H96" s="17">
        <v>280</v>
      </c>
      <c r="I96" s="39">
        <v>-30</v>
      </c>
      <c r="J96" s="17">
        <f t="shared" si="3"/>
        <v>250</v>
      </c>
      <c r="K96" s="73"/>
    </row>
    <row r="97" spans="1:11" ht="15">
      <c r="A97" s="101"/>
      <c r="B97" s="76" t="s">
        <v>206</v>
      </c>
      <c r="C97" s="77"/>
      <c r="D97" s="78"/>
      <c r="E97" s="79">
        <v>4329</v>
      </c>
      <c r="F97" s="79">
        <v>5021</v>
      </c>
      <c r="G97" s="80" t="s">
        <v>133</v>
      </c>
      <c r="H97" s="81">
        <v>0</v>
      </c>
      <c r="I97" s="82">
        <v>30</v>
      </c>
      <c r="J97" s="81">
        <f t="shared" si="3"/>
        <v>30</v>
      </c>
      <c r="K97" s="73"/>
    </row>
    <row r="98" spans="1:11" ht="15">
      <c r="A98" s="97" t="s">
        <v>149</v>
      </c>
      <c r="B98" s="72" t="s">
        <v>207</v>
      </c>
      <c r="C98" s="13"/>
      <c r="D98" s="12"/>
      <c r="E98" s="11">
        <v>2219</v>
      </c>
      <c r="F98" s="11">
        <v>5171</v>
      </c>
      <c r="G98" s="14" t="s">
        <v>87</v>
      </c>
      <c r="H98" s="17">
        <v>1966</v>
      </c>
      <c r="I98" s="39">
        <v>-57.5</v>
      </c>
      <c r="J98" s="17">
        <f>H98+I98</f>
        <v>1908.5</v>
      </c>
      <c r="K98" s="73"/>
    </row>
    <row r="99" spans="1:11" ht="15">
      <c r="A99" s="99"/>
      <c r="B99" s="72" t="s">
        <v>208</v>
      </c>
      <c r="C99" s="13"/>
      <c r="D99" s="12"/>
      <c r="E99" s="11">
        <v>2310</v>
      </c>
      <c r="F99" s="11">
        <v>5151</v>
      </c>
      <c r="G99" s="14" t="s">
        <v>88</v>
      </c>
      <c r="H99" s="17">
        <v>40</v>
      </c>
      <c r="I99" s="39">
        <v>57.5</v>
      </c>
      <c r="J99" s="17">
        <f>H99+I99</f>
        <v>97.5</v>
      </c>
      <c r="K99" s="73"/>
    </row>
    <row r="100" spans="1:11" ht="15">
      <c r="A100" s="113" t="s">
        <v>187</v>
      </c>
      <c r="B100" s="72" t="s">
        <v>194</v>
      </c>
      <c r="C100" s="13"/>
      <c r="D100" s="12"/>
      <c r="E100" s="11">
        <v>3113</v>
      </c>
      <c r="F100" s="11">
        <v>5169</v>
      </c>
      <c r="G100" s="14"/>
      <c r="H100" s="17">
        <v>15</v>
      </c>
      <c r="I100" s="39">
        <v>-15</v>
      </c>
      <c r="J100" s="17">
        <f aca="true" t="shared" si="4" ref="J100:J111">H100+I100</f>
        <v>0</v>
      </c>
      <c r="K100" s="75"/>
    </row>
    <row r="101" spans="1:11" ht="15">
      <c r="A101" s="100"/>
      <c r="B101" s="72" t="s">
        <v>144</v>
      </c>
      <c r="C101" s="13"/>
      <c r="D101" s="12"/>
      <c r="E101" s="11">
        <v>3113</v>
      </c>
      <c r="F101" s="11">
        <v>5492</v>
      </c>
      <c r="G101" s="14"/>
      <c r="H101" s="17">
        <v>65</v>
      </c>
      <c r="I101" s="39">
        <v>-15</v>
      </c>
      <c r="J101" s="17">
        <f t="shared" si="4"/>
        <v>50</v>
      </c>
      <c r="K101" s="75"/>
    </row>
    <row r="102" spans="1:11" ht="15">
      <c r="A102" s="100"/>
      <c r="B102" s="72" t="s">
        <v>146</v>
      </c>
      <c r="C102" s="13"/>
      <c r="D102" s="12"/>
      <c r="E102" s="11">
        <v>3419</v>
      </c>
      <c r="F102" s="11">
        <v>5169</v>
      </c>
      <c r="G102" s="14"/>
      <c r="H102" s="17">
        <v>15</v>
      </c>
      <c r="I102" s="39">
        <v>-10</v>
      </c>
      <c r="J102" s="17">
        <f t="shared" si="4"/>
        <v>5</v>
      </c>
      <c r="K102" s="75"/>
    </row>
    <row r="103" spans="1:11" ht="15">
      <c r="A103" s="100"/>
      <c r="B103" s="72" t="s">
        <v>145</v>
      </c>
      <c r="C103" s="13"/>
      <c r="D103" s="12"/>
      <c r="E103" s="11">
        <v>3113</v>
      </c>
      <c r="F103" s="11">
        <v>5167</v>
      </c>
      <c r="G103" s="14"/>
      <c r="H103" s="17">
        <v>10</v>
      </c>
      <c r="I103" s="39">
        <v>20</v>
      </c>
      <c r="J103" s="17">
        <f t="shared" si="4"/>
        <v>30</v>
      </c>
      <c r="K103" s="75"/>
    </row>
    <row r="104" spans="1:11" ht="15">
      <c r="A104" s="114"/>
      <c r="B104" s="72" t="s">
        <v>147</v>
      </c>
      <c r="C104" s="13"/>
      <c r="D104" s="12"/>
      <c r="E104" s="11">
        <v>3113</v>
      </c>
      <c r="F104" s="11">
        <v>5175</v>
      </c>
      <c r="G104" s="14"/>
      <c r="H104" s="17">
        <v>35</v>
      </c>
      <c r="I104" s="39">
        <v>20</v>
      </c>
      <c r="J104" s="17">
        <f t="shared" si="4"/>
        <v>55</v>
      </c>
      <c r="K104" s="75"/>
    </row>
    <row r="105" spans="1:11" ht="15">
      <c r="A105" s="101" t="s">
        <v>190</v>
      </c>
      <c r="B105" s="72" t="s">
        <v>209</v>
      </c>
      <c r="C105" s="13"/>
      <c r="D105" s="12">
        <v>103133063</v>
      </c>
      <c r="E105" s="11">
        <v>3113</v>
      </c>
      <c r="F105" s="11">
        <v>5169</v>
      </c>
      <c r="G105" s="14" t="s">
        <v>148</v>
      </c>
      <c r="H105" s="17">
        <v>581.4</v>
      </c>
      <c r="I105" s="39">
        <v>-55</v>
      </c>
      <c r="J105" s="17">
        <f t="shared" si="4"/>
        <v>526.4</v>
      </c>
      <c r="K105" s="75"/>
    </row>
    <row r="106" spans="1:11" ht="15">
      <c r="A106" s="101"/>
      <c r="B106" s="72" t="s">
        <v>210</v>
      </c>
      <c r="C106" s="13"/>
      <c r="D106" s="12">
        <v>103133063</v>
      </c>
      <c r="E106" s="11">
        <v>3113</v>
      </c>
      <c r="F106" s="11">
        <v>5139</v>
      </c>
      <c r="G106" s="14" t="s">
        <v>148</v>
      </c>
      <c r="H106" s="17">
        <v>25</v>
      </c>
      <c r="I106" s="39">
        <v>50</v>
      </c>
      <c r="J106" s="17">
        <f t="shared" si="4"/>
        <v>75</v>
      </c>
      <c r="K106" s="75"/>
    </row>
    <row r="107" spans="1:11" ht="15">
      <c r="A107" s="101"/>
      <c r="B107" s="72" t="s">
        <v>211</v>
      </c>
      <c r="C107" s="13"/>
      <c r="D107" s="12">
        <v>103133063</v>
      </c>
      <c r="E107" s="11">
        <v>3113</v>
      </c>
      <c r="F107" s="11">
        <v>5173</v>
      </c>
      <c r="G107" s="14" t="s">
        <v>148</v>
      </c>
      <c r="H107" s="17">
        <v>2</v>
      </c>
      <c r="I107" s="39">
        <v>5</v>
      </c>
      <c r="J107" s="17">
        <f t="shared" si="4"/>
        <v>7</v>
      </c>
      <c r="K107" s="75"/>
    </row>
    <row r="108" spans="1:11" ht="15">
      <c r="A108" s="101" t="s">
        <v>199</v>
      </c>
      <c r="B108" s="72" t="s">
        <v>188</v>
      </c>
      <c r="C108" s="13"/>
      <c r="D108" s="12"/>
      <c r="E108" s="11">
        <v>3392</v>
      </c>
      <c r="F108" s="11">
        <v>5222</v>
      </c>
      <c r="G108" s="14" t="s">
        <v>189</v>
      </c>
      <c r="H108" s="17">
        <v>175</v>
      </c>
      <c r="I108" s="39">
        <v>-80</v>
      </c>
      <c r="J108" s="17">
        <f t="shared" si="4"/>
        <v>95</v>
      </c>
      <c r="K108" s="75"/>
    </row>
    <row r="109" spans="1:11" ht="15">
      <c r="A109" s="101"/>
      <c r="B109" s="76" t="s">
        <v>212</v>
      </c>
      <c r="C109" s="77"/>
      <c r="D109" s="78"/>
      <c r="E109" s="79">
        <v>3231</v>
      </c>
      <c r="F109" s="79">
        <v>5339</v>
      </c>
      <c r="G109" s="80" t="s">
        <v>191</v>
      </c>
      <c r="H109" s="81">
        <v>0</v>
      </c>
      <c r="I109" s="82">
        <v>80</v>
      </c>
      <c r="J109" s="81">
        <f t="shared" si="4"/>
        <v>80</v>
      </c>
      <c r="K109" s="75"/>
    </row>
    <row r="110" spans="1:11" ht="15">
      <c r="A110" s="101" t="s">
        <v>200</v>
      </c>
      <c r="B110" s="72" t="s">
        <v>192</v>
      </c>
      <c r="C110" s="13"/>
      <c r="D110" s="12"/>
      <c r="E110" s="11">
        <v>3514</v>
      </c>
      <c r="F110" s="11">
        <v>5222</v>
      </c>
      <c r="G110" s="14"/>
      <c r="H110" s="17">
        <v>215.65</v>
      </c>
      <c r="I110" s="39">
        <v>-215.65</v>
      </c>
      <c r="J110" s="17">
        <f t="shared" si="4"/>
        <v>0</v>
      </c>
      <c r="K110" s="75"/>
    </row>
    <row r="111" spans="1:11" ht="15">
      <c r="A111" s="101"/>
      <c r="B111" s="76" t="s">
        <v>193</v>
      </c>
      <c r="C111" s="77"/>
      <c r="D111" s="78"/>
      <c r="E111" s="79">
        <v>3514</v>
      </c>
      <c r="F111" s="79">
        <v>5222</v>
      </c>
      <c r="G111" s="80" t="s">
        <v>129</v>
      </c>
      <c r="H111" s="81">
        <v>0</v>
      </c>
      <c r="I111" s="82">
        <v>215.65</v>
      </c>
      <c r="J111" s="81">
        <f t="shared" si="4"/>
        <v>215.65</v>
      </c>
      <c r="K111" s="75"/>
    </row>
    <row r="112" spans="1:10" ht="15">
      <c r="A112" s="29"/>
      <c r="B112" s="45"/>
      <c r="C112" s="66"/>
      <c r="D112" s="66"/>
      <c r="E112" s="117" t="s">
        <v>21</v>
      </c>
      <c r="F112" s="118"/>
      <c r="G112" s="119"/>
      <c r="H112" s="67">
        <f>SUM(H17:H111)</f>
        <v>16164.75</v>
      </c>
      <c r="I112" s="67">
        <f>SUM(I17:I111)</f>
        <v>0</v>
      </c>
      <c r="J112" s="67">
        <f>SUM(J17:J111)</f>
        <v>16164.750000000005</v>
      </c>
    </row>
    <row r="113" spans="1:10" ht="15">
      <c r="A113" s="43" t="s">
        <v>22</v>
      </c>
      <c r="B113" s="34"/>
      <c r="C113" s="35"/>
      <c r="D113" s="35"/>
      <c r="E113" s="36"/>
      <c r="F113" s="34"/>
      <c r="G113" s="34"/>
      <c r="H113" s="37"/>
      <c r="I113" s="37"/>
      <c r="J113" s="44"/>
    </row>
    <row r="114" spans="1:10" s="25" customFormat="1" ht="15">
      <c r="A114" s="65" t="s">
        <v>13</v>
      </c>
      <c r="B114" s="18"/>
      <c r="C114" s="19"/>
      <c r="D114" s="19"/>
      <c r="E114" s="19"/>
      <c r="F114" s="19"/>
      <c r="G114" s="19"/>
      <c r="H114" s="41">
        <v>0</v>
      </c>
      <c r="I114" s="42">
        <v>0</v>
      </c>
      <c r="J114" s="21">
        <f>H114+I114</f>
        <v>0</v>
      </c>
    </row>
    <row r="115" spans="1:10" ht="15">
      <c r="A115" s="31"/>
      <c r="B115" s="30"/>
      <c r="C115" s="31"/>
      <c r="D115" s="31"/>
      <c r="E115" s="109" t="s">
        <v>23</v>
      </c>
      <c r="F115" s="109"/>
      <c r="G115" s="109"/>
      <c r="H115" s="64">
        <f>SUM(H114:H114)</f>
        <v>0</v>
      </c>
      <c r="I115" s="64">
        <f>SUM(I114:I114)</f>
        <v>0</v>
      </c>
      <c r="J115" s="64">
        <f>SUM(J114:J114)</f>
        <v>0</v>
      </c>
    </row>
    <row r="116" spans="1:10" ht="15">
      <c r="A116" s="31"/>
      <c r="B116" s="30"/>
      <c r="C116" s="31"/>
      <c r="D116" s="31"/>
      <c r="E116" s="46"/>
      <c r="F116" s="46"/>
      <c r="G116" s="47"/>
      <c r="H116" s="62"/>
      <c r="I116" s="63"/>
      <c r="J116" s="28"/>
    </row>
    <row r="117" spans="2:10" ht="15">
      <c r="B117" s="48" t="s">
        <v>33</v>
      </c>
      <c r="C117" s="35"/>
      <c r="D117" s="35"/>
      <c r="E117" s="110" t="s">
        <v>16</v>
      </c>
      <c r="F117" s="111"/>
      <c r="G117" s="111"/>
      <c r="H117" s="112"/>
      <c r="I117" s="42">
        <f>I12</f>
        <v>81.12</v>
      </c>
      <c r="J117" s="42"/>
    </row>
    <row r="118" spans="2:10" ht="15">
      <c r="B118" s="34"/>
      <c r="C118" s="35"/>
      <c r="D118" s="35"/>
      <c r="E118" s="110" t="s">
        <v>24</v>
      </c>
      <c r="F118" s="111"/>
      <c r="G118" s="111"/>
      <c r="H118" s="112"/>
      <c r="I118" s="42">
        <f>I112+I13</f>
        <v>81.12</v>
      </c>
      <c r="J118" s="18"/>
    </row>
    <row r="119" spans="2:10" ht="15">
      <c r="B119" s="34"/>
      <c r="C119" s="35"/>
      <c r="D119" s="35"/>
      <c r="E119" s="110" t="s">
        <v>25</v>
      </c>
      <c r="F119" s="111"/>
      <c r="G119" s="111"/>
      <c r="H119" s="112"/>
      <c r="I119" s="42">
        <f>I115+I14</f>
        <v>0</v>
      </c>
      <c r="J119" s="41"/>
    </row>
    <row r="120" spans="2:10" ht="15">
      <c r="B120" s="34"/>
      <c r="C120" s="35"/>
      <c r="D120" s="35"/>
      <c r="E120" s="110" t="s">
        <v>26</v>
      </c>
      <c r="F120" s="111"/>
      <c r="G120" s="111"/>
      <c r="H120" s="112"/>
      <c r="I120" s="42">
        <f>I118+I119</f>
        <v>81.12</v>
      </c>
      <c r="J120" s="41"/>
    </row>
    <row r="121" spans="2:10" ht="15">
      <c r="B121" s="34"/>
      <c r="C121" s="35"/>
      <c r="D121" s="35"/>
      <c r="E121" s="106" t="s">
        <v>27</v>
      </c>
      <c r="F121" s="107"/>
      <c r="G121" s="107"/>
      <c r="H121" s="108"/>
      <c r="I121" s="42">
        <f>I117-I120</f>
        <v>0</v>
      </c>
      <c r="J121" s="41"/>
    </row>
    <row r="122" spans="2:10" ht="15">
      <c r="B122" s="34"/>
      <c r="C122" s="35"/>
      <c r="D122" s="35"/>
      <c r="E122" s="106" t="s">
        <v>28</v>
      </c>
      <c r="F122" s="107"/>
      <c r="G122" s="107"/>
      <c r="H122" s="108"/>
      <c r="I122" s="42"/>
      <c r="J122" s="41"/>
    </row>
    <row r="123" spans="5:10" ht="15">
      <c r="E123" s="56" t="s">
        <v>29</v>
      </c>
      <c r="G123" s="34"/>
      <c r="H123" s="57">
        <v>43558</v>
      </c>
      <c r="J123" s="57">
        <v>43579</v>
      </c>
    </row>
    <row r="124" spans="2:10" ht="15">
      <c r="B124" s="48" t="s">
        <v>34</v>
      </c>
      <c r="C124" s="35"/>
      <c r="D124" s="35"/>
      <c r="E124" s="58" t="s">
        <v>30</v>
      </c>
      <c r="F124" s="49"/>
      <c r="G124" s="50"/>
      <c r="H124" s="59">
        <v>585783.26</v>
      </c>
      <c r="I124" s="42">
        <f>I117</f>
        <v>81.12</v>
      </c>
      <c r="J124" s="42">
        <f>H124+I124</f>
        <v>585864.38</v>
      </c>
    </row>
    <row r="125" spans="2:10" ht="15">
      <c r="B125" s="34"/>
      <c r="C125" s="35"/>
      <c r="D125" s="35"/>
      <c r="E125" s="51" t="s">
        <v>24</v>
      </c>
      <c r="F125" s="52"/>
      <c r="G125" s="40"/>
      <c r="H125" s="60">
        <v>366345.84</v>
      </c>
      <c r="I125" s="42">
        <f>I112+I13</f>
        <v>81.12</v>
      </c>
      <c r="J125" s="41">
        <f>H125+I125</f>
        <v>366426.96</v>
      </c>
    </row>
    <row r="126" spans="2:10" ht="15">
      <c r="B126" s="34"/>
      <c r="C126" s="35"/>
      <c r="D126" s="35"/>
      <c r="E126" s="29" t="s">
        <v>25</v>
      </c>
      <c r="F126" s="34"/>
      <c r="G126" s="53"/>
      <c r="H126" s="60">
        <v>219437.42</v>
      </c>
      <c r="I126" s="42">
        <f>I115+I14</f>
        <v>0</v>
      </c>
      <c r="J126" s="41">
        <f>H126+I126</f>
        <v>219437.42</v>
      </c>
    </row>
    <row r="127" spans="2:10" ht="15">
      <c r="B127" s="57" t="s">
        <v>217</v>
      </c>
      <c r="E127" s="54" t="s">
        <v>31</v>
      </c>
      <c r="F127" s="52"/>
      <c r="G127" s="40"/>
      <c r="H127" s="42">
        <f>H125+H126</f>
        <v>585783.26</v>
      </c>
      <c r="I127" s="42">
        <f>SUM(I125:I126)</f>
        <v>81.12</v>
      </c>
      <c r="J127" s="42">
        <f>SUM(J125:J126)</f>
        <v>585864.38</v>
      </c>
    </row>
    <row r="128" spans="5:10" ht="15">
      <c r="E128" s="29" t="s">
        <v>19</v>
      </c>
      <c r="F128" s="34"/>
      <c r="G128" s="53"/>
      <c r="H128" s="41">
        <f>H124-H127</f>
        <v>0</v>
      </c>
      <c r="I128" s="42">
        <f>I124-I127</f>
        <v>0</v>
      </c>
      <c r="J128" s="41">
        <f>J124-J127</f>
        <v>0</v>
      </c>
    </row>
    <row r="129" spans="5:10" ht="15">
      <c r="E129" s="54" t="s">
        <v>32</v>
      </c>
      <c r="F129" s="52"/>
      <c r="G129" s="40"/>
      <c r="H129" s="61">
        <v>0</v>
      </c>
      <c r="I129" s="42">
        <f>I122</f>
        <v>0</v>
      </c>
      <c r="J129" s="42">
        <f>H129+I129</f>
        <v>0</v>
      </c>
    </row>
  </sheetData>
  <mergeCells count="43">
    <mergeCell ref="E121:H121"/>
    <mergeCell ref="E112:G112"/>
    <mergeCell ref="A96:A97"/>
    <mergeCell ref="A108:A109"/>
    <mergeCell ref="A110:A111"/>
    <mergeCell ref="A98:A99"/>
    <mergeCell ref="A105:A107"/>
    <mergeCell ref="E118:H118"/>
    <mergeCell ref="A5:A6"/>
    <mergeCell ref="E12:G12"/>
    <mergeCell ref="E13:G13"/>
    <mergeCell ref="E14:G14"/>
    <mergeCell ref="A92:A93"/>
    <mergeCell ref="K27:K35"/>
    <mergeCell ref="A27:A35"/>
    <mergeCell ref="A9:A11"/>
    <mergeCell ref="K36:K51"/>
    <mergeCell ref="A60:A83"/>
    <mergeCell ref="E122:H122"/>
    <mergeCell ref="E115:G115"/>
    <mergeCell ref="E117:H117"/>
    <mergeCell ref="E120:H120"/>
    <mergeCell ref="E119:H119"/>
    <mergeCell ref="A7:A8"/>
    <mergeCell ref="A90:A91"/>
    <mergeCell ref="A52:A57"/>
    <mergeCell ref="A94:A95"/>
    <mergeCell ref="A100:A104"/>
    <mergeCell ref="B2:B3"/>
    <mergeCell ref="E2:E3"/>
    <mergeCell ref="F2:F3"/>
    <mergeCell ref="E15:G15"/>
    <mergeCell ref="G2:G3"/>
    <mergeCell ref="K60:K83"/>
    <mergeCell ref="A84:A89"/>
    <mergeCell ref="K53:K54"/>
    <mergeCell ref="K55:K57"/>
    <mergeCell ref="A17:A26"/>
    <mergeCell ref="K17:K26"/>
    <mergeCell ref="A36:A51"/>
    <mergeCell ref="A58:A59"/>
    <mergeCell ref="K58:K59"/>
    <mergeCell ref="K84:K89"/>
  </mergeCells>
  <conditionalFormatting sqref="B1:B2">
    <cfRule type="expression" priority="31" dxfId="2" stopIfTrue="1">
      <formula>$K1="Z"</formula>
    </cfRule>
    <cfRule type="expression" priority="32" dxfId="1" stopIfTrue="1">
      <formula>$K1="T"</formula>
    </cfRule>
    <cfRule type="expression" priority="33" dxfId="0" stopIfTrue="1">
      <formula>$K1="Y"</formula>
    </cfRule>
  </conditionalFormatting>
  <conditionalFormatting sqref="B2">
    <cfRule type="expression" priority="28" dxfId="2" stopIfTrue="1">
      <formula>$K2="Z"</formula>
    </cfRule>
    <cfRule type="expression" priority="29" dxfId="1" stopIfTrue="1">
      <formula>$K2="T"</formula>
    </cfRule>
    <cfRule type="expression" priority="30" dxfId="0" stopIfTrue="1">
      <formula>$K2="Y"</formula>
    </cfRule>
  </conditionalFormatting>
  <conditionalFormatting sqref="C12:D14 B1:B2">
    <cfRule type="expression" priority="25" dxfId="2" stopIfTrue="1">
      <formula>#REF!="Z"</formula>
    </cfRule>
    <cfRule type="expression" priority="26" dxfId="1" stopIfTrue="1">
      <formula>#REF!="T"</formula>
    </cfRule>
    <cfRule type="expression" priority="27" dxfId="0" stopIfTrue="1">
      <formula>#REF!="Y"</formula>
    </cfRule>
  </conditionalFormatting>
  <conditionalFormatting sqref="H125">
    <cfRule type="expression" priority="22" dxfId="2" stopIfTrue="1">
      <formula>$J125="Z"</formula>
    </cfRule>
    <cfRule type="expression" priority="23" dxfId="1" stopIfTrue="1">
      <formula>$J125="T"</formula>
    </cfRule>
    <cfRule type="expression" priority="24" dxfId="0" stopIfTrue="1">
      <formula>$J125="Y"</formula>
    </cfRule>
  </conditionalFormatting>
  <conditionalFormatting sqref="H126">
    <cfRule type="expression" priority="19" dxfId="2" stopIfTrue="1">
      <formula>$J126="Z"</formula>
    </cfRule>
    <cfRule type="expression" priority="20" dxfId="1" stopIfTrue="1">
      <formula>$J126="T"</formula>
    </cfRule>
    <cfRule type="expression" priority="21" dxfId="0" stopIfTrue="1">
      <formula>$J126="Y"</formula>
    </cfRule>
  </conditionalFormatting>
  <conditionalFormatting sqref="H198">
    <cfRule type="expression" priority="16" dxfId="2" stopIfTrue="1">
      <formula>$J198="Z"</formula>
    </cfRule>
    <cfRule type="expression" priority="17" dxfId="1" stopIfTrue="1">
      <formula>$J198="T"</formula>
    </cfRule>
    <cfRule type="expression" priority="18" dxfId="0" stopIfTrue="1">
      <formula>$J198="Y"</formula>
    </cfRule>
  </conditionalFormatting>
  <conditionalFormatting sqref="H199">
    <cfRule type="expression" priority="13" dxfId="2" stopIfTrue="1">
      <formula>$J199="Z"</formula>
    </cfRule>
    <cfRule type="expression" priority="14" dxfId="1" stopIfTrue="1">
      <formula>$J199="T"</formula>
    </cfRule>
    <cfRule type="expression" priority="15" dxfId="0" stopIfTrue="1">
      <formula>$J199="Y"</formula>
    </cfRule>
  </conditionalFormatting>
  <conditionalFormatting sqref="H200">
    <cfRule type="expression" priority="10" dxfId="2" stopIfTrue="1">
      <formula>$J200="Z"</formula>
    </cfRule>
    <cfRule type="expression" priority="11" dxfId="1" stopIfTrue="1">
      <formula>$J200="T"</formula>
    </cfRule>
    <cfRule type="expression" priority="12" dxfId="0" stopIfTrue="1">
      <formula>$J200="Y"</formula>
    </cfRule>
  </conditionalFormatting>
  <conditionalFormatting sqref="H124">
    <cfRule type="expression" priority="7" dxfId="2" stopIfTrue="1">
      <formula>$J124="Z"</formula>
    </cfRule>
    <cfRule type="expression" priority="8" dxfId="1" stopIfTrue="1">
      <formula>$J124="T"</formula>
    </cfRule>
    <cfRule type="expression" priority="9" dxfId="0" stopIfTrue="1">
      <formula>$J124="Y"</formula>
    </cfRule>
  </conditionalFormatting>
  <conditionalFormatting sqref="H125">
    <cfRule type="expression" priority="4" dxfId="2" stopIfTrue="1">
      <formula>$J125="Z"</formula>
    </cfRule>
    <cfRule type="expression" priority="5" dxfId="1" stopIfTrue="1">
      <formula>$J125="T"</formula>
    </cfRule>
    <cfRule type="expression" priority="6" dxfId="0" stopIfTrue="1">
      <formula>$J125="Y"</formula>
    </cfRule>
  </conditionalFormatting>
  <conditionalFormatting sqref="H126">
    <cfRule type="expression" priority="1" dxfId="2" stopIfTrue="1">
      <formula>$J126="Z"</formula>
    </cfRule>
    <cfRule type="expression" priority="2" dxfId="1" stopIfTrue="1">
      <formula>$J126="T"</formula>
    </cfRule>
    <cfRule type="expression" priority="3" dxfId="0" stopIfTrue="1">
      <formula>$J126="Y"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20" sqref="A20:J22"/>
    </sheetView>
  </sheetViews>
  <sheetFormatPr defaultColWidth="9.140625" defaultRowHeight="15"/>
  <cols>
    <col min="1" max="1" width="4.57421875" style="4" customWidth="1"/>
    <col min="2" max="2" width="70.8515625" style="4" customWidth="1"/>
    <col min="3" max="3" width="6.00390625" style="55" customWidth="1"/>
    <col min="4" max="4" width="10.00390625" style="55" bestFit="1" customWidth="1"/>
    <col min="5" max="7" width="6.7109375" style="4" customWidth="1"/>
    <col min="8" max="8" width="10.7109375" style="4" customWidth="1"/>
    <col min="9" max="9" width="9.140625" style="4" customWidth="1"/>
    <col min="10" max="10" width="10.7109375" style="4" customWidth="1"/>
    <col min="11" max="16384" width="9.140625" style="4" customWidth="1"/>
  </cols>
  <sheetData>
    <row r="1" spans="1:10" ht="15">
      <c r="A1" s="1" t="s">
        <v>218</v>
      </c>
      <c r="B1" s="2"/>
      <c r="C1" s="3"/>
      <c r="D1" s="3"/>
      <c r="H1" s="2" t="s">
        <v>36</v>
      </c>
      <c r="I1" s="2"/>
      <c r="J1" s="1"/>
    </row>
    <row r="2" spans="1:10" s="2" customFormat="1" ht="15">
      <c r="A2" s="5" t="s">
        <v>0</v>
      </c>
      <c r="B2" s="103" t="s">
        <v>1</v>
      </c>
      <c r="C2" s="5"/>
      <c r="D2" s="5" t="s">
        <v>2</v>
      </c>
      <c r="E2" s="103" t="s">
        <v>3</v>
      </c>
      <c r="F2" s="103" t="s">
        <v>4</v>
      </c>
      <c r="G2" s="103" t="s">
        <v>5</v>
      </c>
      <c r="H2" s="5" t="s">
        <v>6</v>
      </c>
      <c r="I2" s="5" t="s">
        <v>7</v>
      </c>
      <c r="J2" s="5" t="s">
        <v>8</v>
      </c>
    </row>
    <row r="3" spans="1:10" s="2" customFormat="1" ht="15">
      <c r="A3" s="6" t="s">
        <v>9</v>
      </c>
      <c r="B3" s="104"/>
      <c r="C3" s="6"/>
      <c r="D3" s="6" t="s">
        <v>10</v>
      </c>
      <c r="E3" s="104"/>
      <c r="F3" s="104"/>
      <c r="G3" s="104"/>
      <c r="H3" s="6" t="s">
        <v>11</v>
      </c>
      <c r="I3" s="6" t="s">
        <v>38</v>
      </c>
      <c r="J3" s="6" t="s">
        <v>11</v>
      </c>
    </row>
    <row r="4" spans="1:10" ht="15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ht="12.75" customHeight="1">
      <c r="A5" s="101" t="s">
        <v>13</v>
      </c>
      <c r="B5" s="85" t="s">
        <v>228</v>
      </c>
      <c r="C5" s="77" t="s">
        <v>224</v>
      </c>
      <c r="D5" s="80"/>
      <c r="E5" s="79">
        <v>1036</v>
      </c>
      <c r="F5" s="79">
        <v>5811</v>
      </c>
      <c r="G5" s="80"/>
      <c r="H5" s="89">
        <v>0</v>
      </c>
      <c r="I5" s="89">
        <v>-25.42</v>
      </c>
      <c r="J5" s="82">
        <f>H5+I5</f>
        <v>-25.42</v>
      </c>
    </row>
    <row r="6" spans="1:10" ht="15">
      <c r="A6" s="101"/>
      <c r="B6" s="85" t="s">
        <v>229</v>
      </c>
      <c r="C6" s="77" t="s">
        <v>224</v>
      </c>
      <c r="D6" s="80"/>
      <c r="E6" s="79">
        <v>1036</v>
      </c>
      <c r="F6" s="79">
        <v>5811</v>
      </c>
      <c r="G6" s="80"/>
      <c r="H6" s="89">
        <v>0</v>
      </c>
      <c r="I6" s="89">
        <v>25.42</v>
      </c>
      <c r="J6" s="82">
        <f>H6+I6</f>
        <v>25.42</v>
      </c>
    </row>
    <row r="7" spans="1:10" ht="15">
      <c r="A7" s="101" t="s">
        <v>14</v>
      </c>
      <c r="B7" s="78" t="s">
        <v>230</v>
      </c>
      <c r="C7" s="77" t="s">
        <v>224</v>
      </c>
      <c r="D7" s="80" t="s">
        <v>226</v>
      </c>
      <c r="E7" s="93"/>
      <c r="F7" s="93">
        <v>4122</v>
      </c>
      <c r="G7" s="92" t="s">
        <v>227</v>
      </c>
      <c r="H7" s="96">
        <v>0</v>
      </c>
      <c r="I7" s="96">
        <v>10</v>
      </c>
      <c r="J7" s="82">
        <f>H7+I7</f>
        <v>10</v>
      </c>
    </row>
    <row r="8" spans="1:10" ht="15">
      <c r="A8" s="101"/>
      <c r="B8" s="78" t="s">
        <v>231</v>
      </c>
      <c r="C8" s="77" t="s">
        <v>224</v>
      </c>
      <c r="D8" s="80" t="s">
        <v>226</v>
      </c>
      <c r="E8" s="93">
        <v>2223</v>
      </c>
      <c r="F8" s="93">
        <v>5336</v>
      </c>
      <c r="G8" s="92" t="s">
        <v>227</v>
      </c>
      <c r="H8" s="96">
        <v>0</v>
      </c>
      <c r="I8" s="96">
        <v>10</v>
      </c>
      <c r="J8" s="82">
        <f>H8+I8</f>
        <v>10</v>
      </c>
    </row>
    <row r="9" spans="1:10" s="25" customFormat="1" ht="15">
      <c r="A9" s="22"/>
      <c r="B9" s="23"/>
      <c r="C9" s="24"/>
      <c r="D9" s="24"/>
      <c r="E9" s="115" t="s">
        <v>16</v>
      </c>
      <c r="F9" s="115"/>
      <c r="G9" s="115"/>
      <c r="H9" s="20">
        <f>H7</f>
        <v>0</v>
      </c>
      <c r="I9" s="20">
        <f>I7</f>
        <v>10</v>
      </c>
      <c r="J9" s="20">
        <f>J7</f>
        <v>10</v>
      </c>
    </row>
    <row r="10" spans="1:10" s="25" customFormat="1" ht="15">
      <c r="A10" s="22"/>
      <c r="B10" s="26" t="s">
        <v>35</v>
      </c>
      <c r="C10" s="24"/>
      <c r="D10" s="24"/>
      <c r="E10" s="116" t="s">
        <v>17</v>
      </c>
      <c r="F10" s="116"/>
      <c r="G10" s="116"/>
      <c r="H10" s="20">
        <f>H5+H6+H8</f>
        <v>0</v>
      </c>
      <c r="I10" s="20">
        <f>I5+I6+I8</f>
        <v>10</v>
      </c>
      <c r="J10" s="20">
        <f>J5+J6+J8</f>
        <v>10</v>
      </c>
    </row>
    <row r="11" spans="1:10" s="25" customFormat="1" ht="15">
      <c r="A11" s="22"/>
      <c r="B11" s="27"/>
      <c r="C11" s="24"/>
      <c r="D11" s="24"/>
      <c r="E11" s="105" t="s">
        <v>18</v>
      </c>
      <c r="F11" s="105"/>
      <c r="G11" s="105"/>
      <c r="H11" s="71">
        <v>0</v>
      </c>
      <c r="I11" s="71">
        <v>0</v>
      </c>
      <c r="J11" s="71">
        <v>0</v>
      </c>
    </row>
    <row r="12" spans="1:10" ht="15">
      <c r="A12" s="29"/>
      <c r="B12" s="30"/>
      <c r="C12" s="31"/>
      <c r="D12" s="31"/>
      <c r="E12" s="105" t="s">
        <v>19</v>
      </c>
      <c r="F12" s="105"/>
      <c r="G12" s="105"/>
      <c r="H12" s="32">
        <f>H9-H10-H11</f>
        <v>0</v>
      </c>
      <c r="I12" s="32">
        <f>I9-I10-I11</f>
        <v>0</v>
      </c>
      <c r="J12" s="32">
        <f>J9-J10-J11</f>
        <v>0</v>
      </c>
    </row>
    <row r="13" spans="1:10" ht="15">
      <c r="A13" s="33" t="s">
        <v>20</v>
      </c>
      <c r="B13" s="34"/>
      <c r="C13" s="35"/>
      <c r="D13" s="35"/>
      <c r="E13" s="36"/>
      <c r="F13" s="34"/>
      <c r="G13" s="34"/>
      <c r="H13" s="37"/>
      <c r="I13" s="37"/>
      <c r="J13" s="38"/>
    </row>
    <row r="14" spans="1:10" ht="15">
      <c r="A14" s="97" t="s">
        <v>13</v>
      </c>
      <c r="B14" s="84" t="s">
        <v>219</v>
      </c>
      <c r="C14" s="13"/>
      <c r="D14" s="14"/>
      <c r="E14" s="11">
        <v>5311</v>
      </c>
      <c r="F14" s="11">
        <v>5032</v>
      </c>
      <c r="G14" s="14" t="s">
        <v>40</v>
      </c>
      <c r="H14" s="16">
        <v>845</v>
      </c>
      <c r="I14" s="16">
        <v>-15</v>
      </c>
      <c r="J14" s="21">
        <f>H14+I14</f>
        <v>830</v>
      </c>
    </row>
    <row r="15" spans="1:10" ht="15">
      <c r="A15" s="98"/>
      <c r="B15" s="84" t="s">
        <v>220</v>
      </c>
      <c r="C15" s="13"/>
      <c r="D15" s="14"/>
      <c r="E15" s="11">
        <v>5311</v>
      </c>
      <c r="F15" s="11">
        <v>5173</v>
      </c>
      <c r="G15" s="14" t="s">
        <v>40</v>
      </c>
      <c r="H15" s="20">
        <v>30</v>
      </c>
      <c r="I15" s="95">
        <v>15</v>
      </c>
      <c r="J15" s="15">
        <f>H15+I15</f>
        <v>45</v>
      </c>
    </row>
    <row r="16" spans="1:10" ht="15">
      <c r="A16" s="101" t="s">
        <v>14</v>
      </c>
      <c r="B16" s="72"/>
      <c r="C16" s="13"/>
      <c r="D16" s="12"/>
      <c r="E16" s="11"/>
      <c r="F16" s="11"/>
      <c r="G16" s="14"/>
      <c r="H16" s="17">
        <v>0</v>
      </c>
      <c r="I16" s="39">
        <v>0</v>
      </c>
      <c r="J16" s="17">
        <f>H16+I16</f>
        <v>0</v>
      </c>
    </row>
    <row r="17" spans="1:10" ht="15">
      <c r="A17" s="101"/>
      <c r="B17" s="72"/>
      <c r="C17" s="13"/>
      <c r="D17" s="12"/>
      <c r="E17" s="11"/>
      <c r="F17" s="11"/>
      <c r="G17" s="14"/>
      <c r="H17" s="17">
        <v>0</v>
      </c>
      <c r="I17" s="39">
        <v>0</v>
      </c>
      <c r="J17" s="17">
        <f>H17+I17</f>
        <v>0</v>
      </c>
    </row>
    <row r="18" spans="1:10" ht="15">
      <c r="A18" s="29"/>
      <c r="B18" s="45"/>
      <c r="C18" s="66"/>
      <c r="D18" s="66"/>
      <c r="E18" s="117" t="s">
        <v>21</v>
      </c>
      <c r="F18" s="118"/>
      <c r="G18" s="119"/>
      <c r="H18" s="67">
        <f>SUM(H14:H17)</f>
        <v>875</v>
      </c>
      <c r="I18" s="67">
        <f>SUM(I14:I17)</f>
        <v>0</v>
      </c>
      <c r="J18" s="67">
        <f>SUM(J14:J17)</f>
        <v>875</v>
      </c>
    </row>
    <row r="19" spans="1:10" ht="15">
      <c r="A19" s="43" t="s">
        <v>22</v>
      </c>
      <c r="B19" s="34"/>
      <c r="C19" s="35"/>
      <c r="D19" s="35"/>
      <c r="E19" s="36"/>
      <c r="F19" s="34"/>
      <c r="G19" s="34"/>
      <c r="H19" s="37"/>
      <c r="I19" s="37"/>
      <c r="J19" s="44"/>
    </row>
    <row r="20" spans="1:10" ht="15" customHeight="1">
      <c r="A20" s="97" t="s">
        <v>13</v>
      </c>
      <c r="B20" s="18" t="s">
        <v>222</v>
      </c>
      <c r="C20" s="19"/>
      <c r="D20" s="19"/>
      <c r="E20" s="19">
        <v>6171</v>
      </c>
      <c r="F20" s="19">
        <v>6121</v>
      </c>
      <c r="G20" s="19">
        <v>9329</v>
      </c>
      <c r="H20" s="42">
        <v>200</v>
      </c>
      <c r="I20" s="42">
        <v>-200</v>
      </c>
      <c r="J20" s="21">
        <f>H20+I20</f>
        <v>0</v>
      </c>
    </row>
    <row r="21" spans="1:10" ht="15">
      <c r="A21" s="98"/>
      <c r="B21" s="18" t="s">
        <v>223</v>
      </c>
      <c r="C21" s="19"/>
      <c r="D21" s="19"/>
      <c r="E21" s="19">
        <v>2219</v>
      </c>
      <c r="F21" s="19">
        <v>6121</v>
      </c>
      <c r="G21" s="19">
        <v>6296</v>
      </c>
      <c r="H21" s="42">
        <v>1400</v>
      </c>
      <c r="I21" s="42">
        <v>-750</v>
      </c>
      <c r="J21" s="21">
        <f>H21+I21</f>
        <v>650</v>
      </c>
    </row>
    <row r="22" spans="1:10" s="25" customFormat="1" ht="15">
      <c r="A22" s="99"/>
      <c r="B22" s="18" t="s">
        <v>221</v>
      </c>
      <c r="C22" s="19"/>
      <c r="D22" s="19"/>
      <c r="E22" s="19">
        <v>5311</v>
      </c>
      <c r="F22" s="19">
        <v>6121</v>
      </c>
      <c r="G22" s="19">
        <v>9319</v>
      </c>
      <c r="H22" s="42">
        <v>9600</v>
      </c>
      <c r="I22" s="42">
        <v>950</v>
      </c>
      <c r="J22" s="21">
        <f>H22+I22</f>
        <v>10550</v>
      </c>
    </row>
    <row r="23" spans="1:10" ht="15">
      <c r="A23" s="31"/>
      <c r="B23" s="30"/>
      <c r="C23" s="31"/>
      <c r="D23" s="31"/>
      <c r="E23" s="109" t="s">
        <v>23</v>
      </c>
      <c r="F23" s="109"/>
      <c r="G23" s="109"/>
      <c r="H23" s="64">
        <f>SUM(H20:H22)</f>
        <v>11200</v>
      </c>
      <c r="I23" s="64">
        <f>SUM(I20:I22)</f>
        <v>0</v>
      </c>
      <c r="J23" s="64">
        <f>SUM(J20:J22)</f>
        <v>11200</v>
      </c>
    </row>
    <row r="24" spans="1:10" ht="15">
      <c r="A24" s="31"/>
      <c r="B24" s="30"/>
      <c r="C24" s="31"/>
      <c r="D24" s="31"/>
      <c r="E24" s="46"/>
      <c r="F24" s="46"/>
      <c r="G24" s="47"/>
      <c r="H24" s="62"/>
      <c r="I24" s="63"/>
      <c r="J24" s="28"/>
    </row>
    <row r="25" spans="2:10" ht="15">
      <c r="B25" s="48" t="s">
        <v>33</v>
      </c>
      <c r="C25" s="35"/>
      <c r="D25" s="35"/>
      <c r="E25" s="110" t="s">
        <v>16</v>
      </c>
      <c r="F25" s="111"/>
      <c r="G25" s="111"/>
      <c r="H25" s="112"/>
      <c r="I25" s="42">
        <f>I9</f>
        <v>10</v>
      </c>
      <c r="J25" s="42"/>
    </row>
    <row r="26" spans="2:10" ht="15">
      <c r="B26" s="34"/>
      <c r="C26" s="35"/>
      <c r="D26" s="35"/>
      <c r="E26" s="110" t="s">
        <v>24</v>
      </c>
      <c r="F26" s="111"/>
      <c r="G26" s="111"/>
      <c r="H26" s="112"/>
      <c r="I26" s="42">
        <f>I10</f>
        <v>10</v>
      </c>
      <c r="J26" s="18"/>
    </row>
    <row r="27" spans="2:10" ht="15">
      <c r="B27" s="34"/>
      <c r="C27" s="35"/>
      <c r="D27" s="35"/>
      <c r="E27" s="110" t="s">
        <v>25</v>
      </c>
      <c r="F27" s="111"/>
      <c r="G27" s="111"/>
      <c r="H27" s="112"/>
      <c r="I27" s="42">
        <f>I23+I11</f>
        <v>0</v>
      </c>
      <c r="J27" s="41"/>
    </row>
    <row r="28" spans="2:10" ht="15">
      <c r="B28" s="34"/>
      <c r="C28" s="35"/>
      <c r="D28" s="35"/>
      <c r="E28" s="110" t="s">
        <v>26</v>
      </c>
      <c r="F28" s="111"/>
      <c r="G28" s="111"/>
      <c r="H28" s="112"/>
      <c r="I28" s="42">
        <f>I26+I27</f>
        <v>10</v>
      </c>
      <c r="J28" s="41"/>
    </row>
    <row r="29" spans="2:10" ht="15">
      <c r="B29" s="34"/>
      <c r="C29" s="35"/>
      <c r="D29" s="35"/>
      <c r="E29" s="106" t="s">
        <v>27</v>
      </c>
      <c r="F29" s="107"/>
      <c r="G29" s="107"/>
      <c r="H29" s="108"/>
      <c r="I29" s="42">
        <f>I25-I28</f>
        <v>0</v>
      </c>
      <c r="J29" s="41"/>
    </row>
    <row r="30" spans="2:10" ht="15">
      <c r="B30" s="34"/>
      <c r="C30" s="35"/>
      <c r="D30" s="35"/>
      <c r="E30" s="106" t="s">
        <v>28</v>
      </c>
      <c r="F30" s="107"/>
      <c r="G30" s="107"/>
      <c r="H30" s="108"/>
      <c r="I30" s="42"/>
      <c r="J30" s="41"/>
    </row>
    <row r="31" spans="5:10" ht="15">
      <c r="E31" s="56" t="s">
        <v>29</v>
      </c>
      <c r="G31" s="34"/>
      <c r="H31" s="57">
        <v>43558</v>
      </c>
      <c r="J31" s="57">
        <v>43579</v>
      </c>
    </row>
    <row r="32" spans="2:10" ht="15">
      <c r="B32" s="48" t="s">
        <v>34</v>
      </c>
      <c r="C32" s="35"/>
      <c r="D32" s="35"/>
      <c r="E32" s="58" t="s">
        <v>30</v>
      </c>
      <c r="F32" s="49"/>
      <c r="G32" s="50"/>
      <c r="H32" s="59">
        <v>585783.26</v>
      </c>
      <c r="I32" s="42">
        <f>I25+81.12</f>
        <v>91.12</v>
      </c>
      <c r="J32" s="42">
        <f>H32+I32</f>
        <v>585874.38</v>
      </c>
    </row>
    <row r="33" spans="2:10" ht="15">
      <c r="B33" s="34"/>
      <c r="C33" s="35"/>
      <c r="D33" s="35"/>
      <c r="E33" s="51" t="s">
        <v>24</v>
      </c>
      <c r="F33" s="52"/>
      <c r="G33" s="40"/>
      <c r="H33" s="60">
        <v>366345.84</v>
      </c>
      <c r="I33" s="42">
        <f>I26+81.12</f>
        <v>91.12</v>
      </c>
      <c r="J33" s="41">
        <f>H33+I33</f>
        <v>366436.96</v>
      </c>
    </row>
    <row r="34" spans="2:10" ht="15">
      <c r="B34" s="34"/>
      <c r="C34" s="35"/>
      <c r="D34" s="35"/>
      <c r="E34" s="29" t="s">
        <v>25</v>
      </c>
      <c r="F34" s="34"/>
      <c r="G34" s="53"/>
      <c r="H34" s="60">
        <v>219437.42</v>
      </c>
      <c r="I34" s="42">
        <f>I23+I11</f>
        <v>0</v>
      </c>
      <c r="J34" s="41">
        <f>H34+I34</f>
        <v>219437.42</v>
      </c>
    </row>
    <row r="35" spans="2:10" ht="15">
      <c r="B35" s="57" t="s">
        <v>225</v>
      </c>
      <c r="E35" s="54" t="s">
        <v>31</v>
      </c>
      <c r="F35" s="52"/>
      <c r="G35" s="40"/>
      <c r="H35" s="42">
        <f>H33+H34</f>
        <v>585783.26</v>
      </c>
      <c r="I35" s="42">
        <f>SUM(I33:I34)</f>
        <v>91.12</v>
      </c>
      <c r="J35" s="42">
        <f>SUM(J33:J34)</f>
        <v>585874.38</v>
      </c>
    </row>
    <row r="36" spans="5:10" ht="15">
      <c r="E36" s="29" t="s">
        <v>19</v>
      </c>
      <c r="F36" s="34"/>
      <c r="G36" s="53"/>
      <c r="H36" s="41">
        <f>H32-H35</f>
        <v>0</v>
      </c>
      <c r="I36" s="42">
        <f>I32-I35</f>
        <v>0</v>
      </c>
      <c r="J36" s="41">
        <f>J32-J35</f>
        <v>0</v>
      </c>
    </row>
    <row r="37" spans="5:10" ht="15">
      <c r="E37" s="54" t="s">
        <v>32</v>
      </c>
      <c r="F37" s="52"/>
      <c r="G37" s="40"/>
      <c r="H37" s="61">
        <v>0</v>
      </c>
      <c r="I37" s="42">
        <f>I30</f>
        <v>0</v>
      </c>
      <c r="J37" s="42">
        <f>H37+I37</f>
        <v>0</v>
      </c>
    </row>
  </sheetData>
  <mergeCells count="21">
    <mergeCell ref="B2:B3"/>
    <mergeCell ref="E2:E3"/>
    <mergeCell ref="F2:F3"/>
    <mergeCell ref="G2:G3"/>
    <mergeCell ref="A5:A6"/>
    <mergeCell ref="A16:A17"/>
    <mergeCell ref="A14:A15"/>
    <mergeCell ref="A7:A8"/>
    <mergeCell ref="E18:G18"/>
    <mergeCell ref="E23:G23"/>
    <mergeCell ref="E25:H25"/>
    <mergeCell ref="E9:G9"/>
    <mergeCell ref="E10:G10"/>
    <mergeCell ref="E11:G11"/>
    <mergeCell ref="E12:G12"/>
    <mergeCell ref="E26:H26"/>
    <mergeCell ref="E27:H27"/>
    <mergeCell ref="E28:H28"/>
    <mergeCell ref="E29:H29"/>
    <mergeCell ref="E30:H30"/>
    <mergeCell ref="A20:A22"/>
  </mergeCells>
  <conditionalFormatting sqref="C9:D11 B1:B2">
    <cfRule type="expression" priority="25" dxfId="2" stopIfTrue="1">
      <formula>#REF!="Z"</formula>
    </cfRule>
    <cfRule type="expression" priority="26" dxfId="1" stopIfTrue="1">
      <formula>#REF!="T"</formula>
    </cfRule>
    <cfRule type="expression" priority="27" dxfId="0" stopIfTrue="1">
      <formula>#REF!="Y"</formula>
    </cfRule>
  </conditionalFormatting>
  <conditionalFormatting sqref="H33">
    <cfRule type="expression" priority="22" dxfId="2" stopIfTrue="1">
      <formula>$J33="Z"</formula>
    </cfRule>
    <cfRule type="expression" priority="23" dxfId="1" stopIfTrue="1">
      <formula>$J33="T"</formula>
    </cfRule>
    <cfRule type="expression" priority="24" dxfId="0" stopIfTrue="1">
      <formula>$J33="Y"</formula>
    </cfRule>
  </conditionalFormatting>
  <conditionalFormatting sqref="H34">
    <cfRule type="expression" priority="19" dxfId="2" stopIfTrue="1">
      <formula>$J34="Z"</formula>
    </cfRule>
    <cfRule type="expression" priority="20" dxfId="1" stopIfTrue="1">
      <formula>$J34="T"</formula>
    </cfRule>
    <cfRule type="expression" priority="21" dxfId="0" stopIfTrue="1">
      <formula>$J34="Y"</formula>
    </cfRule>
  </conditionalFormatting>
  <conditionalFormatting sqref="H106">
    <cfRule type="expression" priority="16" dxfId="2" stopIfTrue="1">
      <formula>$J106="Z"</formula>
    </cfRule>
    <cfRule type="expression" priority="17" dxfId="1" stopIfTrue="1">
      <formula>$J106="T"</formula>
    </cfRule>
    <cfRule type="expression" priority="18" dxfId="0" stopIfTrue="1">
      <formula>$J106="Y"</formula>
    </cfRule>
  </conditionalFormatting>
  <conditionalFormatting sqref="H107">
    <cfRule type="expression" priority="13" dxfId="2" stopIfTrue="1">
      <formula>$J107="Z"</formula>
    </cfRule>
    <cfRule type="expression" priority="14" dxfId="1" stopIfTrue="1">
      <formula>$J107="T"</formula>
    </cfRule>
    <cfRule type="expression" priority="15" dxfId="0" stopIfTrue="1">
      <formula>$J107="Y"</formula>
    </cfRule>
  </conditionalFormatting>
  <conditionalFormatting sqref="H108">
    <cfRule type="expression" priority="10" dxfId="2" stopIfTrue="1">
      <formula>$J108="Z"</formula>
    </cfRule>
    <cfRule type="expression" priority="11" dxfId="1" stopIfTrue="1">
      <formula>$J108="T"</formula>
    </cfRule>
    <cfRule type="expression" priority="12" dxfId="0" stopIfTrue="1">
      <formula>$J108="Y"</formula>
    </cfRule>
  </conditionalFormatting>
  <conditionalFormatting sqref="H32">
    <cfRule type="expression" priority="7" dxfId="2" stopIfTrue="1">
      <formula>$J32="Z"</formula>
    </cfRule>
    <cfRule type="expression" priority="8" dxfId="1" stopIfTrue="1">
      <formula>$J32="T"</formula>
    </cfRule>
    <cfRule type="expression" priority="9" dxfId="0" stopIfTrue="1">
      <formula>$J32="Y"</formula>
    </cfRule>
  </conditionalFormatting>
  <conditionalFormatting sqref="H33">
    <cfRule type="expression" priority="4" dxfId="2" stopIfTrue="1">
      <formula>$J33="Z"</formula>
    </cfRule>
    <cfRule type="expression" priority="5" dxfId="1" stopIfTrue="1">
      <formula>$J33="T"</formula>
    </cfRule>
    <cfRule type="expression" priority="6" dxfId="0" stopIfTrue="1">
      <formula>$J33="Y"</formula>
    </cfRule>
  </conditionalFormatting>
  <conditionalFormatting sqref="H34">
    <cfRule type="expression" priority="1" dxfId="2" stopIfTrue="1">
      <formula>$J34="Z"</formula>
    </cfRule>
    <cfRule type="expression" priority="2" dxfId="1" stopIfTrue="1">
      <formula>$J34="T"</formula>
    </cfRule>
    <cfRule type="expression" priority="3" dxfId="0" stopIfTrue="1">
      <formula>$J34="Y"</formula>
    </cfRule>
  </conditionalFormatting>
  <conditionalFormatting sqref="B1:B2">
    <cfRule type="expression" priority="34" dxfId="2" stopIfTrue="1">
      <formula>#REF!="Z"</formula>
    </cfRule>
    <cfRule type="expression" priority="35" dxfId="1" stopIfTrue="1">
      <formula>#REF!="T"</formula>
    </cfRule>
    <cfRule type="expression" priority="36" dxfId="0" stopIfTrue="1">
      <formula>#REF!="Y"</formula>
    </cfRule>
  </conditionalFormatting>
  <printOptions/>
  <pageMargins left="0.1968503937007874" right="0.1968503937007874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7"/>
  <sheetViews>
    <sheetView tabSelected="1" workbookViewId="0" topLeftCell="A1"/>
  </sheetViews>
  <sheetFormatPr defaultColWidth="9.140625" defaultRowHeight="15"/>
  <cols>
    <col min="1" max="1" width="4.57421875" style="4" customWidth="1"/>
    <col min="2" max="2" width="70.8515625" style="4" customWidth="1"/>
    <col min="3" max="3" width="6.00390625" style="55" customWidth="1"/>
    <col min="4" max="4" width="10.00390625" style="55" bestFit="1" customWidth="1"/>
    <col min="5" max="7" width="6.7109375" style="4" customWidth="1"/>
    <col min="8" max="8" width="10.7109375" style="4" customWidth="1"/>
    <col min="9" max="9" width="10.00390625" style="4" customWidth="1"/>
    <col min="10" max="10" width="10.7109375" style="4" customWidth="1"/>
    <col min="11" max="16384" width="9.140625" style="4" customWidth="1"/>
  </cols>
  <sheetData>
    <row r="1" spans="1:10" ht="15">
      <c r="A1" s="1" t="s">
        <v>37</v>
      </c>
      <c r="B1" s="2"/>
      <c r="C1" s="3"/>
      <c r="D1" s="3"/>
      <c r="H1" s="2" t="s">
        <v>234</v>
      </c>
      <c r="I1" s="2"/>
      <c r="J1" s="1"/>
    </row>
    <row r="2" spans="1:10" s="2" customFormat="1" ht="15">
      <c r="A2" s="5" t="s">
        <v>0</v>
      </c>
      <c r="B2" s="103" t="s">
        <v>1</v>
      </c>
      <c r="C2" s="5"/>
      <c r="D2" s="5" t="s">
        <v>2</v>
      </c>
      <c r="E2" s="103" t="s">
        <v>3</v>
      </c>
      <c r="F2" s="103" t="s">
        <v>4</v>
      </c>
      <c r="G2" s="103" t="s">
        <v>5</v>
      </c>
      <c r="H2" s="5" t="s">
        <v>6</v>
      </c>
      <c r="I2" s="5" t="s">
        <v>7</v>
      </c>
      <c r="J2" s="5" t="s">
        <v>8</v>
      </c>
    </row>
    <row r="3" spans="1:10" s="2" customFormat="1" ht="15">
      <c r="A3" s="6" t="s">
        <v>9</v>
      </c>
      <c r="B3" s="104"/>
      <c r="C3" s="6"/>
      <c r="D3" s="6" t="s">
        <v>10</v>
      </c>
      <c r="E3" s="104"/>
      <c r="F3" s="104"/>
      <c r="G3" s="104"/>
      <c r="H3" s="6" t="s">
        <v>11</v>
      </c>
      <c r="I3" s="6" t="s">
        <v>38</v>
      </c>
      <c r="J3" s="6" t="s">
        <v>11</v>
      </c>
    </row>
    <row r="4" spans="1:10" ht="15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ht="12.75" customHeight="1">
      <c r="A5" s="97" t="s">
        <v>13</v>
      </c>
      <c r="B5" s="78" t="s">
        <v>44</v>
      </c>
      <c r="C5" s="77"/>
      <c r="D5" s="80" t="s">
        <v>42</v>
      </c>
      <c r="E5" s="79"/>
      <c r="F5" s="79">
        <v>4122</v>
      </c>
      <c r="G5" s="80" t="s">
        <v>41</v>
      </c>
      <c r="H5" s="88">
        <v>0</v>
      </c>
      <c r="I5" s="89">
        <v>48</v>
      </c>
      <c r="J5" s="81">
        <f aca="true" t="shared" si="0" ref="J5:J11">H5+I5</f>
        <v>48</v>
      </c>
    </row>
    <row r="6" spans="1:10" ht="15">
      <c r="A6" s="99"/>
      <c r="B6" s="78" t="s">
        <v>43</v>
      </c>
      <c r="C6" s="77"/>
      <c r="D6" s="80" t="s">
        <v>42</v>
      </c>
      <c r="E6" s="79">
        <v>3113</v>
      </c>
      <c r="F6" s="79">
        <v>5336</v>
      </c>
      <c r="G6" s="80" t="s">
        <v>41</v>
      </c>
      <c r="H6" s="88">
        <v>0</v>
      </c>
      <c r="I6" s="89">
        <v>48</v>
      </c>
      <c r="J6" s="81">
        <f t="shared" si="0"/>
        <v>48</v>
      </c>
    </row>
    <row r="7" spans="1:10" ht="15">
      <c r="A7" s="97" t="s">
        <v>14</v>
      </c>
      <c r="B7" s="12" t="s">
        <v>70</v>
      </c>
      <c r="C7" s="13"/>
      <c r="D7" s="11"/>
      <c r="E7" s="68">
        <v>6171</v>
      </c>
      <c r="F7" s="68">
        <v>2322</v>
      </c>
      <c r="G7" s="69" t="s">
        <v>39</v>
      </c>
      <c r="H7" s="15">
        <v>49.73</v>
      </c>
      <c r="I7" s="20">
        <v>13.9</v>
      </c>
      <c r="J7" s="17">
        <f t="shared" si="0"/>
        <v>63.629999999999995</v>
      </c>
    </row>
    <row r="8" spans="1:10" ht="15">
      <c r="A8" s="99"/>
      <c r="B8" s="12" t="s">
        <v>71</v>
      </c>
      <c r="C8" s="13"/>
      <c r="D8" s="11"/>
      <c r="E8" s="68">
        <v>5311</v>
      </c>
      <c r="F8" s="68">
        <v>5424</v>
      </c>
      <c r="G8" s="69" t="s">
        <v>40</v>
      </c>
      <c r="H8" s="15">
        <v>60.51</v>
      </c>
      <c r="I8" s="20">
        <v>13.9</v>
      </c>
      <c r="J8" s="70">
        <f t="shared" si="0"/>
        <v>74.41</v>
      </c>
    </row>
    <row r="9" spans="1:10" ht="15">
      <c r="A9" s="97" t="s">
        <v>15</v>
      </c>
      <c r="B9" s="12" t="s">
        <v>132</v>
      </c>
      <c r="C9" s="13"/>
      <c r="D9" s="11"/>
      <c r="E9" s="11"/>
      <c r="F9" s="11">
        <v>1334</v>
      </c>
      <c r="G9" s="14"/>
      <c r="H9" s="21">
        <v>10</v>
      </c>
      <c r="I9" s="16">
        <v>19.22</v>
      </c>
      <c r="J9" s="17">
        <f t="shared" si="0"/>
        <v>29.22</v>
      </c>
    </row>
    <row r="10" spans="1:10" ht="15">
      <c r="A10" s="98"/>
      <c r="B10" s="78" t="s">
        <v>142</v>
      </c>
      <c r="C10" s="77"/>
      <c r="D10" s="79"/>
      <c r="E10" s="79">
        <v>6171</v>
      </c>
      <c r="F10" s="79">
        <v>5171</v>
      </c>
      <c r="G10" s="80" t="s">
        <v>39</v>
      </c>
      <c r="H10" s="88">
        <v>0</v>
      </c>
      <c r="I10" s="89">
        <v>9.22</v>
      </c>
      <c r="J10" s="81">
        <f t="shared" si="0"/>
        <v>9.22</v>
      </c>
    </row>
    <row r="11" spans="1:10" ht="15">
      <c r="A11" s="99"/>
      <c r="B11" s="12" t="s">
        <v>141</v>
      </c>
      <c r="C11" s="13"/>
      <c r="D11" s="11"/>
      <c r="E11" s="11">
        <v>3113</v>
      </c>
      <c r="F11" s="11">
        <v>5421</v>
      </c>
      <c r="G11" s="14" t="s">
        <v>39</v>
      </c>
      <c r="H11" s="21">
        <v>12</v>
      </c>
      <c r="I11" s="16">
        <v>10</v>
      </c>
      <c r="J11" s="17">
        <f t="shared" si="0"/>
        <v>22</v>
      </c>
    </row>
    <row r="12" spans="1:10" ht="15">
      <c r="A12" s="101" t="s">
        <v>86</v>
      </c>
      <c r="B12" s="85" t="s">
        <v>228</v>
      </c>
      <c r="C12" s="77" t="s">
        <v>224</v>
      </c>
      <c r="D12" s="80"/>
      <c r="E12" s="79">
        <v>1036</v>
      </c>
      <c r="F12" s="79">
        <v>5811</v>
      </c>
      <c r="G12" s="80"/>
      <c r="H12" s="88">
        <v>0</v>
      </c>
      <c r="I12" s="89">
        <v>-25.42</v>
      </c>
      <c r="J12" s="81">
        <f>H12+I12</f>
        <v>-25.42</v>
      </c>
    </row>
    <row r="13" spans="1:10" ht="15">
      <c r="A13" s="101"/>
      <c r="B13" s="85" t="s">
        <v>229</v>
      </c>
      <c r="C13" s="77" t="s">
        <v>224</v>
      </c>
      <c r="D13" s="80"/>
      <c r="E13" s="79">
        <v>1036</v>
      </c>
      <c r="F13" s="79">
        <v>5811</v>
      </c>
      <c r="G13" s="80"/>
      <c r="H13" s="88">
        <v>0</v>
      </c>
      <c r="I13" s="89">
        <v>25.42</v>
      </c>
      <c r="J13" s="81">
        <f>H13+I13</f>
        <v>25.42</v>
      </c>
    </row>
    <row r="14" spans="1:10" ht="15">
      <c r="A14" s="101" t="s">
        <v>89</v>
      </c>
      <c r="B14" s="78" t="s">
        <v>230</v>
      </c>
      <c r="C14" s="77" t="s">
        <v>224</v>
      </c>
      <c r="D14" s="80" t="s">
        <v>226</v>
      </c>
      <c r="E14" s="93"/>
      <c r="F14" s="93">
        <v>4122</v>
      </c>
      <c r="G14" s="92" t="s">
        <v>227</v>
      </c>
      <c r="H14" s="86">
        <v>0</v>
      </c>
      <c r="I14" s="96">
        <v>10</v>
      </c>
      <c r="J14" s="81">
        <f>H14+I14</f>
        <v>10</v>
      </c>
    </row>
    <row r="15" spans="1:10" ht="15">
      <c r="A15" s="101"/>
      <c r="B15" s="78" t="s">
        <v>231</v>
      </c>
      <c r="C15" s="77" t="s">
        <v>224</v>
      </c>
      <c r="D15" s="80" t="s">
        <v>226</v>
      </c>
      <c r="E15" s="93">
        <v>2223</v>
      </c>
      <c r="F15" s="93">
        <v>5336</v>
      </c>
      <c r="G15" s="92" t="s">
        <v>227</v>
      </c>
      <c r="H15" s="86">
        <v>0</v>
      </c>
      <c r="I15" s="96">
        <v>10</v>
      </c>
      <c r="J15" s="81">
        <f>H15+I15</f>
        <v>10</v>
      </c>
    </row>
    <row r="16" spans="1:10" s="25" customFormat="1" ht="15">
      <c r="A16" s="22"/>
      <c r="B16" s="23"/>
      <c r="C16" s="24"/>
      <c r="D16" s="24"/>
      <c r="E16" s="115" t="s">
        <v>16</v>
      </c>
      <c r="F16" s="115"/>
      <c r="G16" s="115"/>
      <c r="H16" s="20">
        <f>H5+H7+H9+H14</f>
        <v>59.73</v>
      </c>
      <c r="I16" s="20">
        <f>I5+I7+I9+I14</f>
        <v>91.12</v>
      </c>
      <c r="J16" s="20">
        <f>J5+J7+J9+J14</f>
        <v>150.85</v>
      </c>
    </row>
    <row r="17" spans="1:10" s="25" customFormat="1" ht="15">
      <c r="A17" s="22"/>
      <c r="B17" s="26" t="s">
        <v>35</v>
      </c>
      <c r="C17" s="24"/>
      <c r="D17" s="24"/>
      <c r="E17" s="116" t="s">
        <v>17</v>
      </c>
      <c r="F17" s="116"/>
      <c r="G17" s="116"/>
      <c r="H17" s="20">
        <f>H6+H8+H10+H11+H12+H13+H15</f>
        <v>72.50999999999999</v>
      </c>
      <c r="I17" s="20">
        <f>I6+I8+I10+I11+I12+I13+I15</f>
        <v>91.12</v>
      </c>
      <c r="J17" s="20">
        <f>J6+J8+J10+J11+J12+J13+J15</f>
        <v>163.63</v>
      </c>
    </row>
    <row r="18" spans="1:10" s="25" customFormat="1" ht="15">
      <c r="A18" s="22"/>
      <c r="B18" s="27"/>
      <c r="C18" s="24"/>
      <c r="D18" s="24"/>
      <c r="E18" s="105" t="s">
        <v>18</v>
      </c>
      <c r="F18" s="105"/>
      <c r="G18" s="105"/>
      <c r="H18" s="71">
        <v>0</v>
      </c>
      <c r="I18" s="71">
        <v>0</v>
      </c>
      <c r="J18" s="71">
        <v>0</v>
      </c>
    </row>
    <row r="19" spans="1:10" ht="15">
      <c r="A19" s="29"/>
      <c r="B19" s="30"/>
      <c r="C19" s="31"/>
      <c r="D19" s="31"/>
      <c r="E19" s="105" t="s">
        <v>19</v>
      </c>
      <c r="F19" s="105"/>
      <c r="G19" s="105"/>
      <c r="H19" s="32">
        <f>H16-H17-H18</f>
        <v>-12.779999999999994</v>
      </c>
      <c r="I19" s="32">
        <f>I16-I17-I18</f>
        <v>0</v>
      </c>
      <c r="J19" s="32">
        <f>J16-J17-J18</f>
        <v>-12.780000000000001</v>
      </c>
    </row>
    <row r="20" spans="1:10" ht="15">
      <c r="A20" s="33" t="s">
        <v>20</v>
      </c>
      <c r="B20" s="34"/>
      <c r="C20" s="35"/>
      <c r="D20" s="35"/>
      <c r="E20" s="36"/>
      <c r="F20" s="34"/>
      <c r="G20" s="34"/>
      <c r="H20" s="37"/>
      <c r="I20" s="37"/>
      <c r="J20" s="38"/>
    </row>
    <row r="21" spans="1:10" ht="15">
      <c r="A21" s="97" t="s">
        <v>13</v>
      </c>
      <c r="B21" s="84" t="s">
        <v>78</v>
      </c>
      <c r="C21" s="13"/>
      <c r="D21" s="14"/>
      <c r="E21" s="11">
        <v>3419</v>
      </c>
      <c r="F21" s="11">
        <v>5222</v>
      </c>
      <c r="G21" s="14" t="s">
        <v>45</v>
      </c>
      <c r="H21" s="21">
        <v>7350</v>
      </c>
      <c r="I21" s="16">
        <v>-7349.2</v>
      </c>
      <c r="J21" s="21">
        <f aca="true" t="shared" si="1" ref="J21:J84">H21+I21</f>
        <v>0.8000000000001819</v>
      </c>
    </row>
    <row r="22" spans="1:10" ht="15">
      <c r="A22" s="98"/>
      <c r="B22" s="85" t="s">
        <v>103</v>
      </c>
      <c r="C22" s="77" t="s">
        <v>224</v>
      </c>
      <c r="D22" s="80"/>
      <c r="E22" s="79">
        <v>3421</v>
      </c>
      <c r="F22" s="79">
        <v>5222</v>
      </c>
      <c r="G22" s="80" t="s">
        <v>49</v>
      </c>
      <c r="H22" s="86">
        <v>0</v>
      </c>
      <c r="I22" s="87">
        <v>45.4</v>
      </c>
      <c r="J22" s="86">
        <f t="shared" si="1"/>
        <v>45.4</v>
      </c>
    </row>
    <row r="23" spans="1:10" ht="15">
      <c r="A23" s="98"/>
      <c r="B23" s="85" t="s">
        <v>104</v>
      </c>
      <c r="C23" s="77" t="s">
        <v>224</v>
      </c>
      <c r="D23" s="80"/>
      <c r="E23" s="79">
        <v>3419</v>
      </c>
      <c r="F23" s="79">
        <v>5222</v>
      </c>
      <c r="G23" s="80" t="s">
        <v>50</v>
      </c>
      <c r="H23" s="86">
        <v>0</v>
      </c>
      <c r="I23" s="87">
        <v>13.2</v>
      </c>
      <c r="J23" s="86">
        <f t="shared" si="1"/>
        <v>13.2</v>
      </c>
    </row>
    <row r="24" spans="1:10" ht="15">
      <c r="A24" s="98"/>
      <c r="B24" s="85" t="s">
        <v>110</v>
      </c>
      <c r="C24" s="77" t="s">
        <v>224</v>
      </c>
      <c r="D24" s="80"/>
      <c r="E24" s="79">
        <v>3419</v>
      </c>
      <c r="F24" s="79">
        <v>5222</v>
      </c>
      <c r="G24" s="80" t="s">
        <v>51</v>
      </c>
      <c r="H24" s="86">
        <v>0</v>
      </c>
      <c r="I24" s="87">
        <v>30</v>
      </c>
      <c r="J24" s="86">
        <f t="shared" si="1"/>
        <v>30</v>
      </c>
    </row>
    <row r="25" spans="1:10" ht="15">
      <c r="A25" s="98"/>
      <c r="B25" s="85" t="s">
        <v>105</v>
      </c>
      <c r="C25" s="77" t="s">
        <v>224</v>
      </c>
      <c r="D25" s="80"/>
      <c r="E25" s="79">
        <v>3419</v>
      </c>
      <c r="F25" s="79">
        <v>5222</v>
      </c>
      <c r="G25" s="80" t="s">
        <v>52</v>
      </c>
      <c r="H25" s="86">
        <v>0</v>
      </c>
      <c r="I25" s="87">
        <v>35.6</v>
      </c>
      <c r="J25" s="86">
        <f t="shared" si="1"/>
        <v>35.6</v>
      </c>
    </row>
    <row r="26" spans="1:10" ht="15">
      <c r="A26" s="98"/>
      <c r="B26" s="85" t="s">
        <v>106</v>
      </c>
      <c r="C26" s="77" t="s">
        <v>224</v>
      </c>
      <c r="D26" s="80"/>
      <c r="E26" s="79">
        <v>3419</v>
      </c>
      <c r="F26" s="79">
        <v>5222</v>
      </c>
      <c r="G26" s="80" t="s">
        <v>53</v>
      </c>
      <c r="H26" s="86">
        <v>0</v>
      </c>
      <c r="I26" s="87">
        <v>35.1</v>
      </c>
      <c r="J26" s="86">
        <f t="shared" si="1"/>
        <v>35.1</v>
      </c>
    </row>
    <row r="27" spans="1:10" ht="15">
      <c r="A27" s="98"/>
      <c r="B27" s="85" t="s">
        <v>107</v>
      </c>
      <c r="C27" s="77" t="s">
        <v>224</v>
      </c>
      <c r="D27" s="80"/>
      <c r="E27" s="79">
        <v>3419</v>
      </c>
      <c r="F27" s="79">
        <v>5222</v>
      </c>
      <c r="G27" s="80" t="s">
        <v>54</v>
      </c>
      <c r="H27" s="86">
        <v>0</v>
      </c>
      <c r="I27" s="87">
        <v>19.8</v>
      </c>
      <c r="J27" s="86">
        <f t="shared" si="1"/>
        <v>19.8</v>
      </c>
    </row>
    <row r="28" spans="1:10" ht="15">
      <c r="A28" s="98"/>
      <c r="B28" s="85" t="s">
        <v>111</v>
      </c>
      <c r="C28" s="77" t="s">
        <v>224</v>
      </c>
      <c r="D28" s="80"/>
      <c r="E28" s="79">
        <v>3419</v>
      </c>
      <c r="F28" s="79">
        <v>5222</v>
      </c>
      <c r="G28" s="80" t="s">
        <v>55</v>
      </c>
      <c r="H28" s="86">
        <v>0</v>
      </c>
      <c r="I28" s="87">
        <v>11.7</v>
      </c>
      <c r="J28" s="86">
        <f t="shared" si="1"/>
        <v>11.7</v>
      </c>
    </row>
    <row r="29" spans="1:10" ht="15">
      <c r="A29" s="98"/>
      <c r="B29" s="85" t="s">
        <v>108</v>
      </c>
      <c r="C29" s="77" t="s">
        <v>224</v>
      </c>
      <c r="D29" s="80"/>
      <c r="E29" s="79">
        <v>3419</v>
      </c>
      <c r="F29" s="79">
        <v>5222</v>
      </c>
      <c r="G29" s="80" t="s">
        <v>56</v>
      </c>
      <c r="H29" s="86">
        <v>0</v>
      </c>
      <c r="I29" s="87">
        <v>34.5</v>
      </c>
      <c r="J29" s="86">
        <f t="shared" si="1"/>
        <v>34.5</v>
      </c>
    </row>
    <row r="30" spans="1:10" ht="15">
      <c r="A30" s="99"/>
      <c r="B30" s="85" t="s">
        <v>109</v>
      </c>
      <c r="C30" s="77" t="s">
        <v>224</v>
      </c>
      <c r="D30" s="80"/>
      <c r="E30" s="79">
        <v>3419</v>
      </c>
      <c r="F30" s="79">
        <v>5222</v>
      </c>
      <c r="G30" s="80" t="s">
        <v>57</v>
      </c>
      <c r="H30" s="86">
        <v>0</v>
      </c>
      <c r="I30" s="87">
        <v>14.1</v>
      </c>
      <c r="J30" s="86">
        <f t="shared" si="1"/>
        <v>14.1</v>
      </c>
    </row>
    <row r="31" spans="1:10" ht="15">
      <c r="A31" s="97" t="s">
        <v>14</v>
      </c>
      <c r="B31" s="85" t="s">
        <v>150</v>
      </c>
      <c r="C31" s="77" t="s">
        <v>224</v>
      </c>
      <c r="D31" s="80"/>
      <c r="E31" s="79">
        <v>3421</v>
      </c>
      <c r="F31" s="79">
        <v>5222</v>
      </c>
      <c r="G31" s="80" t="s">
        <v>59</v>
      </c>
      <c r="H31" s="88">
        <v>0</v>
      </c>
      <c r="I31" s="89">
        <v>80</v>
      </c>
      <c r="J31" s="86">
        <f t="shared" si="1"/>
        <v>80</v>
      </c>
    </row>
    <row r="32" spans="1:10" ht="15">
      <c r="A32" s="98"/>
      <c r="B32" s="90" t="s">
        <v>151</v>
      </c>
      <c r="C32" s="77" t="s">
        <v>224</v>
      </c>
      <c r="D32" s="92"/>
      <c r="E32" s="93">
        <v>3419</v>
      </c>
      <c r="F32" s="93">
        <v>5222</v>
      </c>
      <c r="G32" s="92" t="s">
        <v>58</v>
      </c>
      <c r="H32" s="86">
        <v>0</v>
      </c>
      <c r="I32" s="94">
        <v>1088</v>
      </c>
      <c r="J32" s="86">
        <f t="shared" si="1"/>
        <v>1088</v>
      </c>
    </row>
    <row r="33" spans="1:10" ht="15">
      <c r="A33" s="98"/>
      <c r="B33" s="85" t="s">
        <v>152</v>
      </c>
      <c r="C33" s="77" t="s">
        <v>224</v>
      </c>
      <c r="D33" s="80"/>
      <c r="E33" s="79">
        <v>3419</v>
      </c>
      <c r="F33" s="79">
        <v>5222</v>
      </c>
      <c r="G33" s="80" t="s">
        <v>60</v>
      </c>
      <c r="H33" s="86">
        <v>0</v>
      </c>
      <c r="I33" s="89">
        <v>1225.7</v>
      </c>
      <c r="J33" s="86">
        <f t="shared" si="1"/>
        <v>1225.7</v>
      </c>
    </row>
    <row r="34" spans="1:10" ht="15">
      <c r="A34" s="98"/>
      <c r="B34" s="85" t="s">
        <v>153</v>
      </c>
      <c r="C34" s="77" t="s">
        <v>224</v>
      </c>
      <c r="D34" s="80"/>
      <c r="E34" s="79">
        <v>3419</v>
      </c>
      <c r="F34" s="79">
        <v>5222</v>
      </c>
      <c r="G34" s="80" t="s">
        <v>61</v>
      </c>
      <c r="H34" s="86">
        <v>0</v>
      </c>
      <c r="I34" s="89">
        <v>76.4</v>
      </c>
      <c r="J34" s="86">
        <f t="shared" si="1"/>
        <v>76.4</v>
      </c>
    </row>
    <row r="35" spans="1:10" ht="15">
      <c r="A35" s="98"/>
      <c r="B35" s="85" t="s">
        <v>154</v>
      </c>
      <c r="C35" s="77" t="s">
        <v>224</v>
      </c>
      <c r="D35" s="80"/>
      <c r="E35" s="79">
        <v>3421</v>
      </c>
      <c r="F35" s="79">
        <v>5222</v>
      </c>
      <c r="G35" s="80" t="s">
        <v>62</v>
      </c>
      <c r="H35" s="86">
        <v>0</v>
      </c>
      <c r="I35" s="89">
        <v>60</v>
      </c>
      <c r="J35" s="86">
        <f t="shared" si="1"/>
        <v>60</v>
      </c>
    </row>
    <row r="36" spans="1:10" ht="15">
      <c r="A36" s="98"/>
      <c r="B36" s="85" t="s">
        <v>155</v>
      </c>
      <c r="C36" s="77" t="s">
        <v>224</v>
      </c>
      <c r="D36" s="80"/>
      <c r="E36" s="79">
        <v>5512</v>
      </c>
      <c r="F36" s="79">
        <v>5222</v>
      </c>
      <c r="G36" s="80" t="s">
        <v>63</v>
      </c>
      <c r="H36" s="86">
        <v>0</v>
      </c>
      <c r="I36" s="89">
        <v>185</v>
      </c>
      <c r="J36" s="86">
        <f t="shared" si="1"/>
        <v>185</v>
      </c>
    </row>
    <row r="37" spans="1:10" ht="15">
      <c r="A37" s="98"/>
      <c r="B37" s="76" t="s">
        <v>156</v>
      </c>
      <c r="C37" s="77" t="s">
        <v>224</v>
      </c>
      <c r="D37" s="78"/>
      <c r="E37" s="79">
        <v>3419</v>
      </c>
      <c r="F37" s="79">
        <v>5222</v>
      </c>
      <c r="G37" s="80" t="s">
        <v>64</v>
      </c>
      <c r="H37" s="81">
        <v>0</v>
      </c>
      <c r="I37" s="82">
        <v>463.8</v>
      </c>
      <c r="J37" s="81">
        <f t="shared" si="1"/>
        <v>463.8</v>
      </c>
    </row>
    <row r="38" spans="1:10" ht="15">
      <c r="A38" s="98"/>
      <c r="B38" s="76" t="s">
        <v>157</v>
      </c>
      <c r="C38" s="77" t="s">
        <v>224</v>
      </c>
      <c r="D38" s="78"/>
      <c r="E38" s="79">
        <v>3419</v>
      </c>
      <c r="F38" s="79">
        <v>5222</v>
      </c>
      <c r="G38" s="80" t="s">
        <v>69</v>
      </c>
      <c r="H38" s="81">
        <v>0</v>
      </c>
      <c r="I38" s="82">
        <v>3810.9</v>
      </c>
      <c r="J38" s="81">
        <f t="shared" si="1"/>
        <v>3810.9</v>
      </c>
    </row>
    <row r="39" spans="1:10" ht="15">
      <c r="A39" s="98"/>
      <c r="B39" s="76" t="s">
        <v>158</v>
      </c>
      <c r="C39" s="77" t="s">
        <v>224</v>
      </c>
      <c r="D39" s="78"/>
      <c r="E39" s="79">
        <v>3419</v>
      </c>
      <c r="F39" s="79">
        <v>5222</v>
      </c>
      <c r="G39" s="80" t="s">
        <v>65</v>
      </c>
      <c r="H39" s="81">
        <v>0</v>
      </c>
      <c r="I39" s="82">
        <v>120</v>
      </c>
      <c r="J39" s="81">
        <f t="shared" si="1"/>
        <v>120</v>
      </c>
    </row>
    <row r="40" spans="1:10" ht="15">
      <c r="A40" s="101" t="s">
        <v>15</v>
      </c>
      <c r="B40" s="84" t="s">
        <v>92</v>
      </c>
      <c r="C40" s="13"/>
      <c r="D40" s="12"/>
      <c r="E40" s="11">
        <v>3419</v>
      </c>
      <c r="F40" s="11">
        <v>5222</v>
      </c>
      <c r="G40" s="14" t="s">
        <v>46</v>
      </c>
      <c r="H40" s="17">
        <v>300</v>
      </c>
      <c r="I40" s="39">
        <v>-300</v>
      </c>
      <c r="J40" s="17">
        <f t="shared" si="1"/>
        <v>0</v>
      </c>
    </row>
    <row r="41" spans="1:10" ht="15">
      <c r="A41" s="101"/>
      <c r="B41" s="76" t="s">
        <v>67</v>
      </c>
      <c r="C41" s="77" t="s">
        <v>224</v>
      </c>
      <c r="D41" s="78"/>
      <c r="E41" s="79">
        <v>3419</v>
      </c>
      <c r="F41" s="79">
        <v>5222</v>
      </c>
      <c r="G41" s="80" t="s">
        <v>68</v>
      </c>
      <c r="H41" s="81">
        <v>0</v>
      </c>
      <c r="I41" s="82">
        <v>10</v>
      </c>
      <c r="J41" s="81">
        <f t="shared" si="1"/>
        <v>10</v>
      </c>
    </row>
    <row r="42" spans="1:10" ht="15">
      <c r="A42" s="101"/>
      <c r="B42" s="76" t="s">
        <v>72</v>
      </c>
      <c r="C42" s="77" t="s">
        <v>224</v>
      </c>
      <c r="D42" s="78"/>
      <c r="E42" s="79">
        <v>3419</v>
      </c>
      <c r="F42" s="79">
        <v>5222</v>
      </c>
      <c r="G42" s="80" t="s">
        <v>58</v>
      </c>
      <c r="H42" s="81">
        <v>0</v>
      </c>
      <c r="I42" s="82">
        <v>10</v>
      </c>
      <c r="J42" s="81">
        <f t="shared" si="1"/>
        <v>10</v>
      </c>
    </row>
    <row r="43" spans="1:10" ht="15">
      <c r="A43" s="101"/>
      <c r="B43" s="76" t="s">
        <v>73</v>
      </c>
      <c r="C43" s="77" t="s">
        <v>224</v>
      </c>
      <c r="D43" s="78"/>
      <c r="E43" s="79">
        <v>3419</v>
      </c>
      <c r="F43" s="79">
        <v>5222</v>
      </c>
      <c r="G43" s="80" t="s">
        <v>64</v>
      </c>
      <c r="H43" s="81">
        <v>0</v>
      </c>
      <c r="I43" s="82">
        <v>28</v>
      </c>
      <c r="J43" s="81">
        <f t="shared" si="1"/>
        <v>28</v>
      </c>
    </row>
    <row r="44" spans="1:10" ht="15">
      <c r="A44" s="101"/>
      <c r="B44" s="76" t="s">
        <v>74</v>
      </c>
      <c r="C44" s="77" t="s">
        <v>224</v>
      </c>
      <c r="D44" s="78"/>
      <c r="E44" s="79">
        <v>3419</v>
      </c>
      <c r="F44" s="79">
        <v>5222</v>
      </c>
      <c r="G44" s="80" t="s">
        <v>53</v>
      </c>
      <c r="H44" s="81">
        <v>0</v>
      </c>
      <c r="I44" s="82">
        <v>15</v>
      </c>
      <c r="J44" s="81">
        <f t="shared" si="1"/>
        <v>15</v>
      </c>
    </row>
    <row r="45" spans="1:10" ht="15">
      <c r="A45" s="101"/>
      <c r="B45" s="76" t="s">
        <v>93</v>
      </c>
      <c r="C45" s="77" t="s">
        <v>224</v>
      </c>
      <c r="D45" s="78"/>
      <c r="E45" s="79">
        <v>3419</v>
      </c>
      <c r="F45" s="79">
        <v>5222</v>
      </c>
      <c r="G45" s="80" t="s">
        <v>69</v>
      </c>
      <c r="H45" s="81">
        <v>0</v>
      </c>
      <c r="I45" s="82">
        <v>25</v>
      </c>
      <c r="J45" s="81">
        <f t="shared" si="1"/>
        <v>25</v>
      </c>
    </row>
    <row r="46" spans="1:10" ht="15">
      <c r="A46" s="101"/>
      <c r="B46" s="76" t="s">
        <v>94</v>
      </c>
      <c r="C46" s="77" t="s">
        <v>224</v>
      </c>
      <c r="D46" s="78"/>
      <c r="E46" s="79">
        <v>3419</v>
      </c>
      <c r="F46" s="79">
        <v>5222</v>
      </c>
      <c r="G46" s="80" t="s">
        <v>69</v>
      </c>
      <c r="H46" s="81">
        <v>0</v>
      </c>
      <c r="I46" s="82">
        <v>15</v>
      </c>
      <c r="J46" s="81">
        <f t="shared" si="1"/>
        <v>15</v>
      </c>
    </row>
    <row r="47" spans="1:10" ht="15">
      <c r="A47" s="101"/>
      <c r="B47" s="76" t="s">
        <v>95</v>
      </c>
      <c r="C47" s="77" t="s">
        <v>224</v>
      </c>
      <c r="D47" s="78"/>
      <c r="E47" s="79">
        <v>3419</v>
      </c>
      <c r="F47" s="79">
        <v>5222</v>
      </c>
      <c r="G47" s="80" t="s">
        <v>69</v>
      </c>
      <c r="H47" s="81">
        <v>0</v>
      </c>
      <c r="I47" s="82">
        <v>15</v>
      </c>
      <c r="J47" s="81">
        <f t="shared" si="1"/>
        <v>15</v>
      </c>
    </row>
    <row r="48" spans="1:10" ht="15">
      <c r="A48" s="101"/>
      <c r="B48" s="76" t="s">
        <v>96</v>
      </c>
      <c r="C48" s="77" t="s">
        <v>224</v>
      </c>
      <c r="D48" s="78"/>
      <c r="E48" s="79">
        <v>3419</v>
      </c>
      <c r="F48" s="79">
        <v>5222</v>
      </c>
      <c r="G48" s="80" t="s">
        <v>69</v>
      </c>
      <c r="H48" s="81">
        <v>0</v>
      </c>
      <c r="I48" s="82">
        <v>30</v>
      </c>
      <c r="J48" s="81">
        <f t="shared" si="1"/>
        <v>30</v>
      </c>
    </row>
    <row r="49" spans="1:10" ht="15">
      <c r="A49" s="101"/>
      <c r="B49" s="76" t="s">
        <v>97</v>
      </c>
      <c r="C49" s="77" t="s">
        <v>224</v>
      </c>
      <c r="D49" s="78"/>
      <c r="E49" s="79">
        <v>3419</v>
      </c>
      <c r="F49" s="79">
        <v>5222</v>
      </c>
      <c r="G49" s="80" t="s">
        <v>69</v>
      </c>
      <c r="H49" s="81">
        <v>0</v>
      </c>
      <c r="I49" s="82">
        <v>6</v>
      </c>
      <c r="J49" s="81">
        <f t="shared" si="1"/>
        <v>6</v>
      </c>
    </row>
    <row r="50" spans="1:10" ht="15">
      <c r="A50" s="101"/>
      <c r="B50" s="76" t="s">
        <v>98</v>
      </c>
      <c r="C50" s="77" t="s">
        <v>224</v>
      </c>
      <c r="D50" s="78"/>
      <c r="E50" s="79">
        <v>3419</v>
      </c>
      <c r="F50" s="79">
        <v>5222</v>
      </c>
      <c r="G50" s="80" t="s">
        <v>69</v>
      </c>
      <c r="H50" s="81">
        <v>0</v>
      </c>
      <c r="I50" s="82">
        <v>6</v>
      </c>
      <c r="J50" s="81">
        <f t="shared" si="1"/>
        <v>6</v>
      </c>
    </row>
    <row r="51" spans="1:10" ht="15">
      <c r="A51" s="101"/>
      <c r="B51" s="76" t="s">
        <v>99</v>
      </c>
      <c r="C51" s="77" t="s">
        <v>224</v>
      </c>
      <c r="D51" s="78"/>
      <c r="E51" s="79">
        <v>3419</v>
      </c>
      <c r="F51" s="79">
        <v>5222</v>
      </c>
      <c r="G51" s="80" t="s">
        <v>69</v>
      </c>
      <c r="H51" s="81">
        <v>0</v>
      </c>
      <c r="I51" s="82">
        <v>10</v>
      </c>
      <c r="J51" s="81">
        <f t="shared" si="1"/>
        <v>10</v>
      </c>
    </row>
    <row r="52" spans="1:10" ht="15">
      <c r="A52" s="101"/>
      <c r="B52" s="76" t="s">
        <v>100</v>
      </c>
      <c r="C52" s="77" t="s">
        <v>224</v>
      </c>
      <c r="D52" s="78"/>
      <c r="E52" s="79">
        <v>3419</v>
      </c>
      <c r="F52" s="79">
        <v>5222</v>
      </c>
      <c r="G52" s="80" t="s">
        <v>69</v>
      </c>
      <c r="H52" s="81">
        <v>0</v>
      </c>
      <c r="I52" s="82">
        <v>15</v>
      </c>
      <c r="J52" s="81">
        <f t="shared" si="1"/>
        <v>15</v>
      </c>
    </row>
    <row r="53" spans="1:10" ht="15">
      <c r="A53" s="101"/>
      <c r="B53" s="76" t="s">
        <v>101</v>
      </c>
      <c r="C53" s="77" t="s">
        <v>224</v>
      </c>
      <c r="D53" s="78"/>
      <c r="E53" s="79">
        <v>3419</v>
      </c>
      <c r="F53" s="79">
        <v>5222</v>
      </c>
      <c r="G53" s="80" t="s">
        <v>69</v>
      </c>
      <c r="H53" s="81">
        <v>0</v>
      </c>
      <c r="I53" s="82">
        <v>40</v>
      </c>
      <c r="J53" s="81">
        <f t="shared" si="1"/>
        <v>40</v>
      </c>
    </row>
    <row r="54" spans="1:10" ht="15">
      <c r="A54" s="101"/>
      <c r="B54" s="76" t="s">
        <v>102</v>
      </c>
      <c r="C54" s="77" t="s">
        <v>224</v>
      </c>
      <c r="D54" s="78"/>
      <c r="E54" s="79">
        <v>3419</v>
      </c>
      <c r="F54" s="79">
        <v>5222</v>
      </c>
      <c r="G54" s="80" t="s">
        <v>69</v>
      </c>
      <c r="H54" s="81">
        <v>0</v>
      </c>
      <c r="I54" s="82">
        <v>35</v>
      </c>
      <c r="J54" s="81">
        <f t="shared" si="1"/>
        <v>35</v>
      </c>
    </row>
    <row r="55" spans="1:10" ht="15">
      <c r="A55" s="101"/>
      <c r="B55" s="76" t="s">
        <v>75</v>
      </c>
      <c r="C55" s="77" t="s">
        <v>224</v>
      </c>
      <c r="D55" s="78"/>
      <c r="E55" s="79">
        <v>3419</v>
      </c>
      <c r="F55" s="79">
        <v>5222</v>
      </c>
      <c r="G55" s="80" t="s">
        <v>65</v>
      </c>
      <c r="H55" s="81">
        <v>0</v>
      </c>
      <c r="I55" s="82">
        <v>40</v>
      </c>
      <c r="J55" s="81">
        <f t="shared" si="1"/>
        <v>40</v>
      </c>
    </row>
    <row r="56" spans="1:10" ht="15">
      <c r="A56" s="101" t="s">
        <v>86</v>
      </c>
      <c r="B56" s="72" t="s">
        <v>77</v>
      </c>
      <c r="C56" s="13"/>
      <c r="D56" s="12"/>
      <c r="E56" s="11">
        <v>3392</v>
      </c>
      <c r="F56" s="11">
        <v>5222</v>
      </c>
      <c r="G56" s="14" t="s">
        <v>76</v>
      </c>
      <c r="H56" s="17">
        <v>450</v>
      </c>
      <c r="I56" s="39">
        <v>-449.9</v>
      </c>
      <c r="J56" s="17">
        <f t="shared" si="1"/>
        <v>0.10000000000002274</v>
      </c>
    </row>
    <row r="57" spans="1:10" ht="15">
      <c r="A57" s="101"/>
      <c r="B57" s="76" t="s">
        <v>195</v>
      </c>
      <c r="C57" s="77" t="s">
        <v>224</v>
      </c>
      <c r="D57" s="78"/>
      <c r="E57" s="79">
        <v>3392</v>
      </c>
      <c r="F57" s="79">
        <v>5222</v>
      </c>
      <c r="G57" s="80" t="s">
        <v>81</v>
      </c>
      <c r="H57" s="81">
        <v>0</v>
      </c>
      <c r="I57" s="82">
        <v>50</v>
      </c>
      <c r="J57" s="81">
        <f t="shared" si="1"/>
        <v>50</v>
      </c>
    </row>
    <row r="58" spans="1:10" ht="15">
      <c r="A58" s="101"/>
      <c r="B58" s="76" t="s">
        <v>197</v>
      </c>
      <c r="C58" s="77" t="s">
        <v>224</v>
      </c>
      <c r="D58" s="78"/>
      <c r="E58" s="79">
        <v>3329</v>
      </c>
      <c r="F58" s="79">
        <v>5222</v>
      </c>
      <c r="G58" s="80" t="s">
        <v>82</v>
      </c>
      <c r="H58" s="81">
        <v>0</v>
      </c>
      <c r="I58" s="82">
        <v>15</v>
      </c>
      <c r="J58" s="81">
        <f t="shared" si="1"/>
        <v>15</v>
      </c>
    </row>
    <row r="59" spans="1:10" ht="15">
      <c r="A59" s="101"/>
      <c r="B59" s="76" t="s">
        <v>183</v>
      </c>
      <c r="C59" s="77" t="s">
        <v>224</v>
      </c>
      <c r="D59" s="78"/>
      <c r="E59" s="79">
        <v>3319</v>
      </c>
      <c r="F59" s="79">
        <v>5222</v>
      </c>
      <c r="G59" s="80" t="s">
        <v>83</v>
      </c>
      <c r="H59" s="81">
        <v>0</v>
      </c>
      <c r="I59" s="82">
        <v>195</v>
      </c>
      <c r="J59" s="81">
        <f t="shared" si="1"/>
        <v>195</v>
      </c>
    </row>
    <row r="60" spans="1:10" ht="15">
      <c r="A60" s="101"/>
      <c r="B60" s="76" t="s">
        <v>184</v>
      </c>
      <c r="C60" s="77" t="s">
        <v>224</v>
      </c>
      <c r="D60" s="78"/>
      <c r="E60" s="79">
        <v>3315</v>
      </c>
      <c r="F60" s="79">
        <v>5222</v>
      </c>
      <c r="G60" s="80" t="s">
        <v>84</v>
      </c>
      <c r="H60" s="81">
        <v>0</v>
      </c>
      <c r="I60" s="82">
        <v>61.3</v>
      </c>
      <c r="J60" s="81">
        <f t="shared" si="1"/>
        <v>61.3</v>
      </c>
    </row>
    <row r="61" spans="1:10" ht="15">
      <c r="A61" s="101"/>
      <c r="B61" s="76" t="s">
        <v>185</v>
      </c>
      <c r="C61" s="77" t="s">
        <v>224</v>
      </c>
      <c r="D61" s="78"/>
      <c r="E61" s="79">
        <v>3319</v>
      </c>
      <c r="F61" s="79">
        <v>5222</v>
      </c>
      <c r="G61" s="80" t="s">
        <v>85</v>
      </c>
      <c r="H61" s="81">
        <v>0</v>
      </c>
      <c r="I61" s="82">
        <v>128.6</v>
      </c>
      <c r="J61" s="81">
        <f t="shared" si="1"/>
        <v>128.6</v>
      </c>
    </row>
    <row r="62" spans="1:10" ht="15">
      <c r="A62" s="101" t="s">
        <v>89</v>
      </c>
      <c r="B62" s="72" t="s">
        <v>159</v>
      </c>
      <c r="C62" s="13"/>
      <c r="D62" s="12"/>
      <c r="E62" s="11">
        <v>4399</v>
      </c>
      <c r="F62" s="11">
        <v>5222</v>
      </c>
      <c r="G62" s="14" t="s">
        <v>90</v>
      </c>
      <c r="H62" s="17">
        <v>300</v>
      </c>
      <c r="I62" s="39">
        <v>-150</v>
      </c>
      <c r="J62" s="17">
        <f t="shared" si="1"/>
        <v>150</v>
      </c>
    </row>
    <row r="63" spans="1:10" ht="15">
      <c r="A63" s="101"/>
      <c r="B63" s="76" t="s">
        <v>233</v>
      </c>
      <c r="C63" s="77" t="s">
        <v>224</v>
      </c>
      <c r="D63" s="78"/>
      <c r="E63" s="79">
        <v>4225</v>
      </c>
      <c r="F63" s="79">
        <v>5221</v>
      </c>
      <c r="G63" s="80" t="s">
        <v>91</v>
      </c>
      <c r="H63" s="81">
        <v>0</v>
      </c>
      <c r="I63" s="82">
        <v>150</v>
      </c>
      <c r="J63" s="81">
        <f t="shared" si="1"/>
        <v>150</v>
      </c>
    </row>
    <row r="64" spans="1:10" ht="15">
      <c r="A64" s="101" t="s">
        <v>118</v>
      </c>
      <c r="B64" s="72" t="s">
        <v>186</v>
      </c>
      <c r="C64" s="13"/>
      <c r="D64" s="12"/>
      <c r="E64" s="11">
        <v>4357</v>
      </c>
      <c r="F64" s="11">
        <v>5222</v>
      </c>
      <c r="G64" s="14" t="s">
        <v>90</v>
      </c>
      <c r="H64" s="17">
        <v>3531</v>
      </c>
      <c r="I64" s="39">
        <v>-3065.3</v>
      </c>
      <c r="J64" s="17">
        <f t="shared" si="1"/>
        <v>465.6999999999998</v>
      </c>
    </row>
    <row r="65" spans="1:10" ht="15">
      <c r="A65" s="101"/>
      <c r="B65" s="76" t="s">
        <v>161</v>
      </c>
      <c r="C65" s="77" t="s">
        <v>224</v>
      </c>
      <c r="D65" s="78"/>
      <c r="E65" s="79">
        <v>4378</v>
      </c>
      <c r="F65" s="79">
        <v>5223</v>
      </c>
      <c r="G65" s="80" t="s">
        <v>112</v>
      </c>
      <c r="H65" s="81">
        <v>0</v>
      </c>
      <c r="I65" s="82">
        <v>58.2</v>
      </c>
      <c r="J65" s="81">
        <f t="shared" si="1"/>
        <v>58.2</v>
      </c>
    </row>
    <row r="66" spans="1:10" ht="15">
      <c r="A66" s="101"/>
      <c r="B66" s="76" t="s">
        <v>162</v>
      </c>
      <c r="C66" s="77" t="s">
        <v>224</v>
      </c>
      <c r="D66" s="78"/>
      <c r="E66" s="79">
        <v>4374</v>
      </c>
      <c r="F66" s="79">
        <v>5223</v>
      </c>
      <c r="G66" s="80" t="s">
        <v>112</v>
      </c>
      <c r="H66" s="81">
        <v>0</v>
      </c>
      <c r="I66" s="82">
        <v>29.3</v>
      </c>
      <c r="J66" s="81">
        <f t="shared" si="1"/>
        <v>29.3</v>
      </c>
    </row>
    <row r="67" spans="1:10" ht="15">
      <c r="A67" s="101"/>
      <c r="B67" s="76" t="s">
        <v>163</v>
      </c>
      <c r="C67" s="77" t="s">
        <v>224</v>
      </c>
      <c r="D67" s="78"/>
      <c r="E67" s="79">
        <v>4312</v>
      </c>
      <c r="F67" s="79">
        <v>5223</v>
      </c>
      <c r="G67" s="80" t="s">
        <v>112</v>
      </c>
      <c r="H67" s="81">
        <v>0</v>
      </c>
      <c r="I67" s="82">
        <v>119.4</v>
      </c>
      <c r="J67" s="81">
        <f t="shared" si="1"/>
        <v>119.4</v>
      </c>
    </row>
    <row r="68" spans="1:10" ht="15">
      <c r="A68" s="101"/>
      <c r="B68" s="76" t="s">
        <v>164</v>
      </c>
      <c r="C68" s="77" t="s">
        <v>224</v>
      </c>
      <c r="D68" s="78"/>
      <c r="E68" s="79">
        <v>4374</v>
      </c>
      <c r="F68" s="79">
        <v>5223</v>
      </c>
      <c r="G68" s="80" t="s">
        <v>112</v>
      </c>
      <c r="H68" s="81">
        <v>0</v>
      </c>
      <c r="I68" s="82">
        <v>71.7</v>
      </c>
      <c r="J68" s="81">
        <f t="shared" si="1"/>
        <v>71.7</v>
      </c>
    </row>
    <row r="69" spans="1:10" ht="15">
      <c r="A69" s="101"/>
      <c r="B69" s="76" t="s">
        <v>165</v>
      </c>
      <c r="C69" s="77" t="s">
        <v>224</v>
      </c>
      <c r="D69" s="78"/>
      <c r="E69" s="79">
        <v>4359</v>
      </c>
      <c r="F69" s="79">
        <v>5223</v>
      </c>
      <c r="G69" s="80" t="s">
        <v>112</v>
      </c>
      <c r="H69" s="81">
        <v>0</v>
      </c>
      <c r="I69" s="82">
        <v>9.1</v>
      </c>
      <c r="J69" s="81">
        <f t="shared" si="1"/>
        <v>9.1</v>
      </c>
    </row>
    <row r="70" spans="1:10" ht="15">
      <c r="A70" s="101"/>
      <c r="B70" s="76" t="s">
        <v>166</v>
      </c>
      <c r="C70" s="77" t="s">
        <v>224</v>
      </c>
      <c r="D70" s="78"/>
      <c r="E70" s="79">
        <v>4374</v>
      </c>
      <c r="F70" s="79">
        <v>5223</v>
      </c>
      <c r="G70" s="80" t="s">
        <v>112</v>
      </c>
      <c r="H70" s="81">
        <v>0</v>
      </c>
      <c r="I70" s="82">
        <v>169</v>
      </c>
      <c r="J70" s="81">
        <f t="shared" si="1"/>
        <v>169</v>
      </c>
    </row>
    <row r="71" spans="1:10" ht="15">
      <c r="A71" s="101"/>
      <c r="B71" s="76" t="s">
        <v>167</v>
      </c>
      <c r="C71" s="77" t="s">
        <v>224</v>
      </c>
      <c r="D71" s="78"/>
      <c r="E71" s="79">
        <v>4350</v>
      </c>
      <c r="F71" s="79">
        <v>5223</v>
      </c>
      <c r="G71" s="80" t="s">
        <v>112</v>
      </c>
      <c r="H71" s="81">
        <v>0</v>
      </c>
      <c r="I71" s="82">
        <v>669.1</v>
      </c>
      <c r="J71" s="81">
        <f t="shared" si="1"/>
        <v>669.1</v>
      </c>
    </row>
    <row r="72" spans="1:10" ht="15">
      <c r="A72" s="101"/>
      <c r="B72" s="76" t="s">
        <v>168</v>
      </c>
      <c r="C72" s="77" t="s">
        <v>224</v>
      </c>
      <c r="D72" s="78"/>
      <c r="E72" s="79">
        <v>4351</v>
      </c>
      <c r="F72" s="79">
        <v>5223</v>
      </c>
      <c r="G72" s="80" t="s">
        <v>112</v>
      </c>
      <c r="H72" s="81">
        <v>0</v>
      </c>
      <c r="I72" s="82">
        <v>307</v>
      </c>
      <c r="J72" s="81">
        <f t="shared" si="1"/>
        <v>307</v>
      </c>
    </row>
    <row r="73" spans="1:10" ht="15">
      <c r="A73" s="101"/>
      <c r="B73" s="76" t="s">
        <v>169</v>
      </c>
      <c r="C73" s="77" t="s">
        <v>224</v>
      </c>
      <c r="D73" s="78"/>
      <c r="E73" s="79">
        <v>4357</v>
      </c>
      <c r="F73" s="79">
        <v>5222</v>
      </c>
      <c r="G73" s="80" t="s">
        <v>113</v>
      </c>
      <c r="H73" s="81">
        <v>0</v>
      </c>
      <c r="I73" s="82">
        <v>283</v>
      </c>
      <c r="J73" s="81">
        <f t="shared" si="1"/>
        <v>283</v>
      </c>
    </row>
    <row r="74" spans="1:10" ht="15">
      <c r="A74" s="101"/>
      <c r="B74" s="76" t="s">
        <v>170</v>
      </c>
      <c r="C74" s="77" t="s">
        <v>224</v>
      </c>
      <c r="D74" s="78"/>
      <c r="E74" s="79">
        <v>4356</v>
      </c>
      <c r="F74" s="79">
        <v>5222</v>
      </c>
      <c r="G74" s="80" t="s">
        <v>113</v>
      </c>
      <c r="H74" s="81">
        <v>0</v>
      </c>
      <c r="I74" s="82">
        <v>108.1</v>
      </c>
      <c r="J74" s="81">
        <f t="shared" si="1"/>
        <v>108.1</v>
      </c>
    </row>
    <row r="75" spans="1:10" ht="15">
      <c r="A75" s="101"/>
      <c r="B75" s="76" t="s">
        <v>196</v>
      </c>
      <c r="C75" s="77" t="s">
        <v>224</v>
      </c>
      <c r="D75" s="78"/>
      <c r="E75" s="79">
        <v>4354</v>
      </c>
      <c r="F75" s="79">
        <v>5222</v>
      </c>
      <c r="G75" s="80" t="s">
        <v>113</v>
      </c>
      <c r="H75" s="81">
        <v>0</v>
      </c>
      <c r="I75" s="82">
        <v>313.6</v>
      </c>
      <c r="J75" s="81">
        <f t="shared" si="1"/>
        <v>313.6</v>
      </c>
    </row>
    <row r="76" spans="1:10" ht="15">
      <c r="A76" s="101"/>
      <c r="B76" s="76" t="s">
        <v>171</v>
      </c>
      <c r="C76" s="77" t="s">
        <v>224</v>
      </c>
      <c r="D76" s="78"/>
      <c r="E76" s="79">
        <v>4351</v>
      </c>
      <c r="F76" s="79">
        <v>5222</v>
      </c>
      <c r="G76" s="80" t="s">
        <v>113</v>
      </c>
      <c r="H76" s="81">
        <v>0</v>
      </c>
      <c r="I76" s="82">
        <v>40.4</v>
      </c>
      <c r="J76" s="81">
        <f t="shared" si="1"/>
        <v>40.4</v>
      </c>
    </row>
    <row r="77" spans="1:10" ht="15">
      <c r="A77" s="101"/>
      <c r="B77" s="76" t="s">
        <v>172</v>
      </c>
      <c r="C77" s="77" t="s">
        <v>224</v>
      </c>
      <c r="D77" s="78"/>
      <c r="E77" s="79">
        <v>4375</v>
      </c>
      <c r="F77" s="79">
        <v>5222</v>
      </c>
      <c r="G77" s="80" t="s">
        <v>114</v>
      </c>
      <c r="H77" s="81">
        <v>0</v>
      </c>
      <c r="I77" s="82">
        <v>334.9</v>
      </c>
      <c r="J77" s="81">
        <f t="shared" si="1"/>
        <v>334.9</v>
      </c>
    </row>
    <row r="78" spans="1:10" ht="15">
      <c r="A78" s="101"/>
      <c r="B78" s="76" t="s">
        <v>173</v>
      </c>
      <c r="C78" s="77" t="s">
        <v>224</v>
      </c>
      <c r="D78" s="78"/>
      <c r="E78" s="79">
        <v>4312</v>
      </c>
      <c r="F78" s="79">
        <v>5221</v>
      </c>
      <c r="G78" s="80" t="s">
        <v>198</v>
      </c>
      <c r="H78" s="81">
        <v>0</v>
      </c>
      <c r="I78" s="82">
        <v>32.2</v>
      </c>
      <c r="J78" s="81">
        <f t="shared" si="1"/>
        <v>32.2</v>
      </c>
    </row>
    <row r="79" spans="1:10" ht="15">
      <c r="A79" s="101"/>
      <c r="B79" s="76" t="s">
        <v>174</v>
      </c>
      <c r="C79" s="77" t="s">
        <v>224</v>
      </c>
      <c r="D79" s="78"/>
      <c r="E79" s="79">
        <v>4378</v>
      </c>
      <c r="F79" s="79">
        <v>5221</v>
      </c>
      <c r="G79" s="80" t="s">
        <v>198</v>
      </c>
      <c r="H79" s="81">
        <v>0</v>
      </c>
      <c r="I79" s="82">
        <v>179.4</v>
      </c>
      <c r="J79" s="81">
        <f t="shared" si="1"/>
        <v>179.4</v>
      </c>
    </row>
    <row r="80" spans="1:10" ht="15">
      <c r="A80" s="101"/>
      <c r="B80" s="76" t="s">
        <v>175</v>
      </c>
      <c r="C80" s="77" t="s">
        <v>224</v>
      </c>
      <c r="D80" s="78"/>
      <c r="E80" s="79">
        <v>4376</v>
      </c>
      <c r="F80" s="79">
        <v>5221</v>
      </c>
      <c r="G80" s="80" t="s">
        <v>198</v>
      </c>
      <c r="H80" s="81">
        <v>0</v>
      </c>
      <c r="I80" s="82">
        <v>166.5</v>
      </c>
      <c r="J80" s="81">
        <f t="shared" si="1"/>
        <v>166.5</v>
      </c>
    </row>
    <row r="81" spans="1:10" ht="15">
      <c r="A81" s="101"/>
      <c r="B81" s="76" t="s">
        <v>176</v>
      </c>
      <c r="C81" s="77" t="s">
        <v>224</v>
      </c>
      <c r="D81" s="78"/>
      <c r="E81" s="79">
        <v>4356</v>
      </c>
      <c r="F81" s="79">
        <v>5221</v>
      </c>
      <c r="G81" s="80" t="s">
        <v>115</v>
      </c>
      <c r="H81" s="81">
        <v>0</v>
      </c>
      <c r="I81" s="82">
        <v>11.9</v>
      </c>
      <c r="J81" s="81">
        <f t="shared" si="1"/>
        <v>11.9</v>
      </c>
    </row>
    <row r="82" spans="1:10" ht="15">
      <c r="A82" s="101"/>
      <c r="B82" s="76" t="s">
        <v>177</v>
      </c>
      <c r="C82" s="77" t="s">
        <v>224</v>
      </c>
      <c r="D82" s="78"/>
      <c r="E82" s="79">
        <v>4357</v>
      </c>
      <c r="F82" s="79">
        <v>5221</v>
      </c>
      <c r="G82" s="80" t="s">
        <v>115</v>
      </c>
      <c r="H82" s="81">
        <v>0</v>
      </c>
      <c r="I82" s="82">
        <v>30.2</v>
      </c>
      <c r="J82" s="81">
        <f t="shared" si="1"/>
        <v>30.2</v>
      </c>
    </row>
    <row r="83" spans="1:10" ht="15">
      <c r="A83" s="101"/>
      <c r="B83" s="76" t="s">
        <v>178</v>
      </c>
      <c r="C83" s="77" t="s">
        <v>224</v>
      </c>
      <c r="D83" s="78"/>
      <c r="E83" s="79">
        <v>4357</v>
      </c>
      <c r="F83" s="79">
        <v>5221</v>
      </c>
      <c r="G83" s="80" t="s">
        <v>115</v>
      </c>
      <c r="H83" s="81">
        <v>0</v>
      </c>
      <c r="I83" s="82">
        <v>3.5</v>
      </c>
      <c r="J83" s="81">
        <f t="shared" si="1"/>
        <v>3.5</v>
      </c>
    </row>
    <row r="84" spans="1:10" ht="15">
      <c r="A84" s="101"/>
      <c r="B84" s="76" t="s">
        <v>179</v>
      </c>
      <c r="C84" s="77" t="s">
        <v>224</v>
      </c>
      <c r="D84" s="78"/>
      <c r="E84" s="79">
        <v>4312</v>
      </c>
      <c r="F84" s="79">
        <v>5222</v>
      </c>
      <c r="G84" s="80" t="s">
        <v>116</v>
      </c>
      <c r="H84" s="81">
        <v>0</v>
      </c>
      <c r="I84" s="82">
        <v>13.2</v>
      </c>
      <c r="J84" s="81">
        <f t="shared" si="1"/>
        <v>13.2</v>
      </c>
    </row>
    <row r="85" spans="1:10" ht="15">
      <c r="A85" s="101"/>
      <c r="B85" s="76" t="s">
        <v>180</v>
      </c>
      <c r="C85" s="77" t="s">
        <v>224</v>
      </c>
      <c r="D85" s="78"/>
      <c r="E85" s="79">
        <v>4344</v>
      </c>
      <c r="F85" s="79">
        <v>5222</v>
      </c>
      <c r="G85" s="80" t="s">
        <v>116</v>
      </c>
      <c r="H85" s="81">
        <v>0</v>
      </c>
      <c r="I85" s="82">
        <v>22.6</v>
      </c>
      <c r="J85" s="81">
        <f aca="true" t="shared" si="2" ref="J85:J101">H85+I85</f>
        <v>22.6</v>
      </c>
    </row>
    <row r="86" spans="1:10" ht="15">
      <c r="A86" s="101"/>
      <c r="B86" s="76" t="s">
        <v>181</v>
      </c>
      <c r="C86" s="77" t="s">
        <v>224</v>
      </c>
      <c r="D86" s="78"/>
      <c r="E86" s="79">
        <v>4371</v>
      </c>
      <c r="F86" s="79">
        <v>5222</v>
      </c>
      <c r="G86" s="80" t="s">
        <v>116</v>
      </c>
      <c r="H86" s="81">
        <v>0</v>
      </c>
      <c r="I86" s="82">
        <v>40.7</v>
      </c>
      <c r="J86" s="81">
        <f t="shared" si="2"/>
        <v>40.7</v>
      </c>
    </row>
    <row r="87" spans="1:10" ht="15">
      <c r="A87" s="101"/>
      <c r="B87" s="76" t="s">
        <v>182</v>
      </c>
      <c r="C87" s="77" t="s">
        <v>224</v>
      </c>
      <c r="D87" s="78"/>
      <c r="E87" s="79">
        <v>4371</v>
      </c>
      <c r="F87" s="79">
        <v>5222</v>
      </c>
      <c r="G87" s="80" t="s">
        <v>117</v>
      </c>
      <c r="H87" s="81">
        <v>0</v>
      </c>
      <c r="I87" s="82">
        <v>52.3</v>
      </c>
      <c r="J87" s="81">
        <f t="shared" si="2"/>
        <v>52.3</v>
      </c>
    </row>
    <row r="88" spans="1:10" ht="15">
      <c r="A88" s="97" t="s">
        <v>119</v>
      </c>
      <c r="B88" s="72" t="s">
        <v>121</v>
      </c>
      <c r="C88" s="13"/>
      <c r="D88" s="12"/>
      <c r="E88" s="11">
        <v>4357</v>
      </c>
      <c r="F88" s="11">
        <v>5222</v>
      </c>
      <c r="G88" s="14" t="s">
        <v>90</v>
      </c>
      <c r="H88" s="17">
        <v>465.7</v>
      </c>
      <c r="I88" s="39">
        <v>-130</v>
      </c>
      <c r="J88" s="17">
        <f t="shared" si="2"/>
        <v>335.7</v>
      </c>
    </row>
    <row r="89" spans="1:10" ht="15">
      <c r="A89" s="98"/>
      <c r="B89" s="76" t="s">
        <v>235</v>
      </c>
      <c r="C89" s="77" t="s">
        <v>224</v>
      </c>
      <c r="D89" s="78"/>
      <c r="E89" s="79">
        <v>4356</v>
      </c>
      <c r="F89" s="79">
        <v>5221</v>
      </c>
      <c r="G89" s="80" t="s">
        <v>123</v>
      </c>
      <c r="H89" s="81">
        <v>0</v>
      </c>
      <c r="I89" s="82">
        <v>47.1</v>
      </c>
      <c r="J89" s="81">
        <f t="shared" si="2"/>
        <v>47.1</v>
      </c>
    </row>
    <row r="90" spans="1:11" ht="15">
      <c r="A90" s="98"/>
      <c r="B90" s="76" t="s">
        <v>236</v>
      </c>
      <c r="C90" s="77" t="s">
        <v>224</v>
      </c>
      <c r="D90" s="78"/>
      <c r="E90" s="79">
        <v>4371</v>
      </c>
      <c r="F90" s="79">
        <v>5222</v>
      </c>
      <c r="G90" s="80" t="s">
        <v>126</v>
      </c>
      <c r="H90" s="81">
        <v>0</v>
      </c>
      <c r="I90" s="82">
        <v>6.5</v>
      </c>
      <c r="J90" s="81">
        <f t="shared" si="2"/>
        <v>6.5</v>
      </c>
      <c r="K90" s="34"/>
    </row>
    <row r="91" spans="1:11" ht="15">
      <c r="A91" s="98"/>
      <c r="B91" s="76" t="s">
        <v>237</v>
      </c>
      <c r="C91" s="77" t="s">
        <v>224</v>
      </c>
      <c r="D91" s="78"/>
      <c r="E91" s="79">
        <v>4357</v>
      </c>
      <c r="F91" s="79">
        <v>5222</v>
      </c>
      <c r="G91" s="80" t="s">
        <v>113</v>
      </c>
      <c r="H91" s="81">
        <v>0</v>
      </c>
      <c r="I91" s="82">
        <v>22.1</v>
      </c>
      <c r="J91" s="81">
        <f t="shared" si="2"/>
        <v>22.1</v>
      </c>
      <c r="K91" s="34"/>
    </row>
    <row r="92" spans="1:11" ht="15">
      <c r="A92" s="98"/>
      <c r="B92" s="76" t="s">
        <v>238</v>
      </c>
      <c r="C92" s="77" t="s">
        <v>224</v>
      </c>
      <c r="D92" s="78"/>
      <c r="E92" s="79">
        <v>4351</v>
      </c>
      <c r="F92" s="79">
        <v>5222</v>
      </c>
      <c r="G92" s="80" t="s">
        <v>129</v>
      </c>
      <c r="H92" s="81">
        <v>0</v>
      </c>
      <c r="I92" s="82">
        <v>25.6</v>
      </c>
      <c r="J92" s="81">
        <f t="shared" si="2"/>
        <v>25.6</v>
      </c>
      <c r="K92" s="34"/>
    </row>
    <row r="93" spans="1:11" ht="15">
      <c r="A93" s="99"/>
      <c r="B93" s="76" t="s">
        <v>239</v>
      </c>
      <c r="C93" s="77" t="s">
        <v>224</v>
      </c>
      <c r="D93" s="78"/>
      <c r="E93" s="79">
        <v>4312</v>
      </c>
      <c r="F93" s="79">
        <v>5221</v>
      </c>
      <c r="G93" s="80" t="s">
        <v>130</v>
      </c>
      <c r="H93" s="81">
        <v>0</v>
      </c>
      <c r="I93" s="82">
        <v>28.7</v>
      </c>
      <c r="J93" s="81">
        <f t="shared" si="2"/>
        <v>28.7</v>
      </c>
      <c r="K93" s="34"/>
    </row>
    <row r="94" spans="1:11" ht="15">
      <c r="A94" s="101" t="s">
        <v>120</v>
      </c>
      <c r="B94" s="72" t="s">
        <v>136</v>
      </c>
      <c r="C94" s="13"/>
      <c r="D94" s="12"/>
      <c r="E94" s="11">
        <v>4343</v>
      </c>
      <c r="F94" s="11">
        <v>5222</v>
      </c>
      <c r="G94" s="14" t="s">
        <v>134</v>
      </c>
      <c r="H94" s="17">
        <v>150</v>
      </c>
      <c r="I94" s="39">
        <v>-7</v>
      </c>
      <c r="J94" s="17">
        <f t="shared" si="2"/>
        <v>143</v>
      </c>
      <c r="K94" s="34"/>
    </row>
    <row r="95" spans="1:11" ht="15">
      <c r="A95" s="101"/>
      <c r="B95" s="76" t="s">
        <v>240</v>
      </c>
      <c r="C95" s="77" t="s">
        <v>224</v>
      </c>
      <c r="D95" s="78"/>
      <c r="E95" s="79">
        <v>3543</v>
      </c>
      <c r="F95" s="79">
        <v>5222</v>
      </c>
      <c r="G95" s="80" t="s">
        <v>135</v>
      </c>
      <c r="H95" s="81">
        <v>0</v>
      </c>
      <c r="I95" s="82">
        <v>7</v>
      </c>
      <c r="J95" s="81">
        <f t="shared" si="2"/>
        <v>7</v>
      </c>
      <c r="K95" s="34"/>
    </row>
    <row r="96" spans="1:11" ht="15">
      <c r="A96" s="101" t="s">
        <v>122</v>
      </c>
      <c r="B96" s="72" t="s">
        <v>242</v>
      </c>
      <c r="C96" s="13"/>
      <c r="D96" s="12"/>
      <c r="E96" s="11">
        <v>6112</v>
      </c>
      <c r="F96" s="11">
        <v>5901</v>
      </c>
      <c r="G96" s="14" t="s">
        <v>138</v>
      </c>
      <c r="H96" s="17">
        <v>98.5</v>
      </c>
      <c r="I96" s="39">
        <v>-4</v>
      </c>
      <c r="J96" s="17">
        <f t="shared" si="2"/>
        <v>94.5</v>
      </c>
      <c r="K96" s="34"/>
    </row>
    <row r="97" spans="1:11" ht="15">
      <c r="A97" s="101"/>
      <c r="B97" s="76" t="s">
        <v>241</v>
      </c>
      <c r="C97" s="77" t="s">
        <v>224</v>
      </c>
      <c r="D97" s="78"/>
      <c r="E97" s="79">
        <v>4339</v>
      </c>
      <c r="F97" s="79">
        <v>5492</v>
      </c>
      <c r="G97" s="80"/>
      <c r="H97" s="81">
        <v>0</v>
      </c>
      <c r="I97" s="82">
        <v>4</v>
      </c>
      <c r="J97" s="81">
        <f t="shared" si="2"/>
        <v>4</v>
      </c>
      <c r="K97" s="34"/>
    </row>
    <row r="98" spans="1:11" ht="15">
      <c r="A98" s="101" t="s">
        <v>139</v>
      </c>
      <c r="B98" s="72" t="s">
        <v>244</v>
      </c>
      <c r="C98" s="13"/>
      <c r="D98" s="12"/>
      <c r="E98" s="11">
        <v>6112</v>
      </c>
      <c r="F98" s="11">
        <v>5901</v>
      </c>
      <c r="G98" s="14" t="s">
        <v>138</v>
      </c>
      <c r="H98" s="17">
        <v>94.5</v>
      </c>
      <c r="I98" s="39">
        <v>-5</v>
      </c>
      <c r="J98" s="17">
        <f t="shared" si="2"/>
        <v>89.5</v>
      </c>
      <c r="K98" s="34"/>
    </row>
    <row r="99" spans="1:11" ht="15">
      <c r="A99" s="101"/>
      <c r="B99" s="76" t="s">
        <v>243</v>
      </c>
      <c r="C99" s="77" t="s">
        <v>224</v>
      </c>
      <c r="D99" s="78"/>
      <c r="E99" s="79">
        <v>3419</v>
      </c>
      <c r="F99" s="79">
        <v>5222</v>
      </c>
      <c r="G99" s="80" t="s">
        <v>204</v>
      </c>
      <c r="H99" s="81">
        <v>0</v>
      </c>
      <c r="I99" s="82">
        <v>5</v>
      </c>
      <c r="J99" s="81">
        <f t="shared" si="2"/>
        <v>5</v>
      </c>
      <c r="K99" s="34"/>
    </row>
    <row r="100" spans="1:10" ht="15">
      <c r="A100" s="101" t="s">
        <v>143</v>
      </c>
      <c r="B100" s="72" t="s">
        <v>205</v>
      </c>
      <c r="C100" s="13"/>
      <c r="D100" s="12"/>
      <c r="E100" s="11">
        <v>6171</v>
      </c>
      <c r="F100" s="11">
        <v>5021</v>
      </c>
      <c r="G100" s="14"/>
      <c r="H100" s="17">
        <v>280</v>
      </c>
      <c r="I100" s="39">
        <v>-30</v>
      </c>
      <c r="J100" s="17">
        <f t="shared" si="2"/>
        <v>250</v>
      </c>
    </row>
    <row r="101" spans="1:10" ht="15">
      <c r="A101" s="101"/>
      <c r="B101" s="76" t="s">
        <v>206</v>
      </c>
      <c r="C101" s="77" t="s">
        <v>224</v>
      </c>
      <c r="D101" s="78"/>
      <c r="E101" s="79">
        <v>4329</v>
      </c>
      <c r="F101" s="79">
        <v>5021</v>
      </c>
      <c r="G101" s="80" t="s">
        <v>133</v>
      </c>
      <c r="H101" s="81">
        <v>0</v>
      </c>
      <c r="I101" s="82">
        <v>30</v>
      </c>
      <c r="J101" s="81">
        <f t="shared" si="2"/>
        <v>30</v>
      </c>
    </row>
    <row r="102" spans="1:10" ht="15">
      <c r="A102" s="97" t="s">
        <v>149</v>
      </c>
      <c r="B102" s="72" t="s">
        <v>207</v>
      </c>
      <c r="C102" s="13"/>
      <c r="D102" s="12"/>
      <c r="E102" s="11">
        <v>2219</v>
      </c>
      <c r="F102" s="11">
        <v>5171</v>
      </c>
      <c r="G102" s="14" t="s">
        <v>87</v>
      </c>
      <c r="H102" s="17">
        <v>1966</v>
      </c>
      <c r="I102" s="39">
        <v>-57.5</v>
      </c>
      <c r="J102" s="17">
        <f>H102+I102</f>
        <v>1908.5</v>
      </c>
    </row>
    <row r="103" spans="1:10" ht="15">
      <c r="A103" s="99"/>
      <c r="B103" s="72" t="s">
        <v>208</v>
      </c>
      <c r="C103" s="13"/>
      <c r="D103" s="12"/>
      <c r="E103" s="11">
        <v>2310</v>
      </c>
      <c r="F103" s="11">
        <v>5151</v>
      </c>
      <c r="G103" s="14" t="s">
        <v>88</v>
      </c>
      <c r="H103" s="17">
        <v>40</v>
      </c>
      <c r="I103" s="39">
        <v>57.5</v>
      </c>
      <c r="J103" s="17">
        <f>H103+I103</f>
        <v>97.5</v>
      </c>
    </row>
    <row r="104" spans="1:10" ht="15">
      <c r="A104" s="113" t="s">
        <v>187</v>
      </c>
      <c r="B104" s="72" t="s">
        <v>194</v>
      </c>
      <c r="C104" s="13"/>
      <c r="D104" s="12"/>
      <c r="E104" s="11">
        <v>3113</v>
      </c>
      <c r="F104" s="11">
        <v>5169</v>
      </c>
      <c r="G104" s="14"/>
      <c r="H104" s="17">
        <v>15</v>
      </c>
      <c r="I104" s="39">
        <v>-15</v>
      </c>
      <c r="J104" s="17">
        <f aca="true" t="shared" si="3" ref="J104:J115">H104+I104</f>
        <v>0</v>
      </c>
    </row>
    <row r="105" spans="1:10" ht="15">
      <c r="A105" s="100"/>
      <c r="B105" s="72" t="s">
        <v>144</v>
      </c>
      <c r="C105" s="13"/>
      <c r="D105" s="12"/>
      <c r="E105" s="11">
        <v>3113</v>
      </c>
      <c r="F105" s="11">
        <v>5492</v>
      </c>
      <c r="G105" s="14"/>
      <c r="H105" s="17">
        <v>65</v>
      </c>
      <c r="I105" s="39">
        <v>-15</v>
      </c>
      <c r="J105" s="17">
        <f t="shared" si="3"/>
        <v>50</v>
      </c>
    </row>
    <row r="106" spans="1:10" ht="15">
      <c r="A106" s="100"/>
      <c r="B106" s="72" t="s">
        <v>146</v>
      </c>
      <c r="C106" s="13"/>
      <c r="D106" s="12"/>
      <c r="E106" s="11">
        <v>3419</v>
      </c>
      <c r="F106" s="11">
        <v>5169</v>
      </c>
      <c r="G106" s="14"/>
      <c r="H106" s="17">
        <v>15</v>
      </c>
      <c r="I106" s="39">
        <v>-10</v>
      </c>
      <c r="J106" s="17">
        <f t="shared" si="3"/>
        <v>5</v>
      </c>
    </row>
    <row r="107" spans="1:10" ht="15">
      <c r="A107" s="100"/>
      <c r="B107" s="72" t="s">
        <v>145</v>
      </c>
      <c r="C107" s="13"/>
      <c r="D107" s="12"/>
      <c r="E107" s="11">
        <v>3113</v>
      </c>
      <c r="F107" s="11">
        <v>5167</v>
      </c>
      <c r="G107" s="14"/>
      <c r="H107" s="17">
        <v>10</v>
      </c>
      <c r="I107" s="39">
        <v>20</v>
      </c>
      <c r="J107" s="17">
        <f t="shared" si="3"/>
        <v>30</v>
      </c>
    </row>
    <row r="108" spans="1:10" ht="15">
      <c r="A108" s="114"/>
      <c r="B108" s="72" t="s">
        <v>147</v>
      </c>
      <c r="C108" s="13"/>
      <c r="D108" s="12"/>
      <c r="E108" s="11">
        <v>3113</v>
      </c>
      <c r="F108" s="11">
        <v>5175</v>
      </c>
      <c r="G108" s="14"/>
      <c r="H108" s="17">
        <v>35</v>
      </c>
      <c r="I108" s="39">
        <v>20</v>
      </c>
      <c r="J108" s="17">
        <f t="shared" si="3"/>
        <v>55</v>
      </c>
    </row>
    <row r="109" spans="1:10" ht="15">
      <c r="A109" s="101" t="s">
        <v>190</v>
      </c>
      <c r="B109" s="72" t="s">
        <v>209</v>
      </c>
      <c r="C109" s="13"/>
      <c r="D109" s="12">
        <v>103133063</v>
      </c>
      <c r="E109" s="11">
        <v>3113</v>
      </c>
      <c r="F109" s="11">
        <v>5169</v>
      </c>
      <c r="G109" s="14" t="s">
        <v>148</v>
      </c>
      <c r="H109" s="17">
        <v>581.4</v>
      </c>
      <c r="I109" s="39">
        <v>-55</v>
      </c>
      <c r="J109" s="17">
        <f t="shared" si="3"/>
        <v>526.4</v>
      </c>
    </row>
    <row r="110" spans="1:10" ht="15">
      <c r="A110" s="101"/>
      <c r="B110" s="72" t="s">
        <v>210</v>
      </c>
      <c r="C110" s="13"/>
      <c r="D110" s="12">
        <v>103133063</v>
      </c>
      <c r="E110" s="11">
        <v>3113</v>
      </c>
      <c r="F110" s="11">
        <v>5139</v>
      </c>
      <c r="G110" s="14" t="s">
        <v>148</v>
      </c>
      <c r="H110" s="17">
        <v>25</v>
      </c>
      <c r="I110" s="39">
        <v>50</v>
      </c>
      <c r="J110" s="17">
        <f t="shared" si="3"/>
        <v>75</v>
      </c>
    </row>
    <row r="111" spans="1:10" ht="15">
      <c r="A111" s="101"/>
      <c r="B111" s="72" t="s">
        <v>211</v>
      </c>
      <c r="C111" s="13"/>
      <c r="D111" s="12">
        <v>103133063</v>
      </c>
      <c r="E111" s="11">
        <v>3113</v>
      </c>
      <c r="F111" s="11">
        <v>5173</v>
      </c>
      <c r="G111" s="14" t="s">
        <v>148</v>
      </c>
      <c r="H111" s="17">
        <v>2</v>
      </c>
      <c r="I111" s="39">
        <v>5</v>
      </c>
      <c r="J111" s="17">
        <f t="shared" si="3"/>
        <v>7</v>
      </c>
    </row>
    <row r="112" spans="1:10" ht="15">
      <c r="A112" s="101" t="s">
        <v>199</v>
      </c>
      <c r="B112" s="72" t="s">
        <v>188</v>
      </c>
      <c r="C112" s="13"/>
      <c r="D112" s="12"/>
      <c r="E112" s="11">
        <v>3392</v>
      </c>
      <c r="F112" s="11">
        <v>5222</v>
      </c>
      <c r="G112" s="14" t="s">
        <v>189</v>
      </c>
      <c r="H112" s="17">
        <v>175</v>
      </c>
      <c r="I112" s="39">
        <v>-80</v>
      </c>
      <c r="J112" s="17">
        <f t="shared" si="3"/>
        <v>95</v>
      </c>
    </row>
    <row r="113" spans="1:10" ht="15">
      <c r="A113" s="101"/>
      <c r="B113" s="76" t="s">
        <v>212</v>
      </c>
      <c r="C113" s="77" t="s">
        <v>224</v>
      </c>
      <c r="D113" s="78"/>
      <c r="E113" s="79">
        <v>3231</v>
      </c>
      <c r="F113" s="79">
        <v>5339</v>
      </c>
      <c r="G113" s="80" t="s">
        <v>191</v>
      </c>
      <c r="H113" s="81">
        <v>0</v>
      </c>
      <c r="I113" s="82">
        <v>80</v>
      </c>
      <c r="J113" s="81">
        <f t="shared" si="3"/>
        <v>80</v>
      </c>
    </row>
    <row r="114" spans="1:10" ht="15">
      <c r="A114" s="101" t="s">
        <v>200</v>
      </c>
      <c r="B114" s="72" t="s">
        <v>192</v>
      </c>
      <c r="C114" s="13"/>
      <c r="D114" s="12"/>
      <c r="E114" s="11">
        <v>3514</v>
      </c>
      <c r="F114" s="11">
        <v>5222</v>
      </c>
      <c r="G114" s="14"/>
      <c r="H114" s="17">
        <v>215.65</v>
      </c>
      <c r="I114" s="39">
        <v>-215.65</v>
      </c>
      <c r="J114" s="17">
        <f t="shared" si="3"/>
        <v>0</v>
      </c>
    </row>
    <row r="115" spans="1:10" ht="15">
      <c r="A115" s="101"/>
      <c r="B115" s="76" t="s">
        <v>193</v>
      </c>
      <c r="C115" s="77" t="s">
        <v>224</v>
      </c>
      <c r="D115" s="78"/>
      <c r="E115" s="79">
        <v>3514</v>
      </c>
      <c r="F115" s="79">
        <v>5222</v>
      </c>
      <c r="G115" s="80" t="s">
        <v>129</v>
      </c>
      <c r="H115" s="81">
        <v>0</v>
      </c>
      <c r="I115" s="82">
        <v>215.65</v>
      </c>
      <c r="J115" s="81">
        <f t="shared" si="3"/>
        <v>215.65</v>
      </c>
    </row>
    <row r="116" spans="1:10" ht="15">
      <c r="A116" s="97" t="s">
        <v>232</v>
      </c>
      <c r="B116" s="84" t="s">
        <v>219</v>
      </c>
      <c r="C116" s="13"/>
      <c r="D116" s="14"/>
      <c r="E116" s="11">
        <v>5311</v>
      </c>
      <c r="F116" s="11">
        <v>5032</v>
      </c>
      <c r="G116" s="14" t="s">
        <v>40</v>
      </c>
      <c r="H116" s="21">
        <v>845</v>
      </c>
      <c r="I116" s="16">
        <v>-15</v>
      </c>
      <c r="J116" s="21">
        <f>H116+I116</f>
        <v>830</v>
      </c>
    </row>
    <row r="117" spans="1:10" ht="15">
      <c r="A117" s="99"/>
      <c r="B117" s="84" t="s">
        <v>220</v>
      </c>
      <c r="C117" s="13"/>
      <c r="D117" s="14"/>
      <c r="E117" s="11">
        <v>5311</v>
      </c>
      <c r="F117" s="11">
        <v>5173</v>
      </c>
      <c r="G117" s="14" t="s">
        <v>40</v>
      </c>
      <c r="H117" s="15">
        <v>30</v>
      </c>
      <c r="I117" s="95">
        <v>15</v>
      </c>
      <c r="J117" s="15">
        <f>H117+I117</f>
        <v>45</v>
      </c>
    </row>
    <row r="118" spans="1:10" ht="15">
      <c r="A118" s="29"/>
      <c r="B118" s="45"/>
      <c r="C118" s="66"/>
      <c r="D118" s="66"/>
      <c r="E118" s="117" t="s">
        <v>21</v>
      </c>
      <c r="F118" s="118"/>
      <c r="G118" s="119"/>
      <c r="H118" s="67">
        <f>SUM(H21:H117)</f>
        <v>17039.75</v>
      </c>
      <c r="I118" s="67">
        <f>SUM(I21:I117)</f>
        <v>-8.526512829121202E-14</v>
      </c>
      <c r="J118" s="67">
        <f>SUM(J21:J117)</f>
        <v>17039.750000000007</v>
      </c>
    </row>
    <row r="119" spans="1:10" ht="15">
      <c r="A119" s="43" t="s">
        <v>22</v>
      </c>
      <c r="B119" s="34"/>
      <c r="C119" s="35"/>
      <c r="D119" s="35"/>
      <c r="E119" s="36"/>
      <c r="F119" s="34"/>
      <c r="G119" s="34"/>
      <c r="H119" s="37"/>
      <c r="I119" s="37"/>
      <c r="J119" s="44"/>
    </row>
    <row r="120" spans="1:10" ht="15">
      <c r="A120" s="97" t="s">
        <v>13</v>
      </c>
      <c r="B120" s="18" t="s">
        <v>222</v>
      </c>
      <c r="C120" s="19"/>
      <c r="D120" s="19"/>
      <c r="E120" s="19">
        <v>6171</v>
      </c>
      <c r="F120" s="19">
        <v>6121</v>
      </c>
      <c r="G120" s="19">
        <v>9329</v>
      </c>
      <c r="H120" s="42">
        <v>200</v>
      </c>
      <c r="I120" s="42">
        <v>-200</v>
      </c>
      <c r="J120" s="21">
        <f>H120+I120</f>
        <v>0</v>
      </c>
    </row>
    <row r="121" spans="1:10" ht="15">
      <c r="A121" s="98"/>
      <c r="B121" s="18" t="s">
        <v>223</v>
      </c>
      <c r="C121" s="19"/>
      <c r="D121" s="19"/>
      <c r="E121" s="19">
        <v>2219</v>
      </c>
      <c r="F121" s="19">
        <v>6121</v>
      </c>
      <c r="G121" s="19">
        <v>6296</v>
      </c>
      <c r="H121" s="42">
        <v>1400</v>
      </c>
      <c r="I121" s="42">
        <v>-750</v>
      </c>
      <c r="J121" s="21">
        <f>H121+I121</f>
        <v>650</v>
      </c>
    </row>
    <row r="122" spans="1:10" ht="15">
      <c r="A122" s="99"/>
      <c r="B122" s="18" t="s">
        <v>221</v>
      </c>
      <c r="C122" s="19"/>
      <c r="D122" s="19"/>
      <c r="E122" s="19">
        <v>5311</v>
      </c>
      <c r="F122" s="19">
        <v>6121</v>
      </c>
      <c r="G122" s="19">
        <v>9319</v>
      </c>
      <c r="H122" s="42">
        <v>9600</v>
      </c>
      <c r="I122" s="42">
        <v>950</v>
      </c>
      <c r="J122" s="21">
        <f>H122+I122</f>
        <v>10550</v>
      </c>
    </row>
    <row r="123" spans="1:10" ht="15">
      <c r="A123" s="31"/>
      <c r="B123" s="30"/>
      <c r="C123" s="31"/>
      <c r="D123" s="31"/>
      <c r="E123" s="109" t="s">
        <v>23</v>
      </c>
      <c r="F123" s="109"/>
      <c r="G123" s="109"/>
      <c r="H123" s="64">
        <f>SUM(H120:H122)</f>
        <v>11200</v>
      </c>
      <c r="I123" s="64">
        <f>SUM(I120:I122)</f>
        <v>0</v>
      </c>
      <c r="J123" s="64">
        <f>SUM(J120:J122)</f>
        <v>11200</v>
      </c>
    </row>
    <row r="124" spans="1:10" ht="15">
      <c r="A124" s="31"/>
      <c r="B124" s="30"/>
      <c r="C124" s="31"/>
      <c r="D124" s="31"/>
      <c r="E124" s="46"/>
      <c r="F124" s="46"/>
      <c r="G124" s="47"/>
      <c r="H124" s="62"/>
      <c r="I124" s="63"/>
      <c r="J124" s="28"/>
    </row>
    <row r="125" spans="2:10" ht="15">
      <c r="B125" s="48" t="s">
        <v>33</v>
      </c>
      <c r="C125" s="35"/>
      <c r="D125" s="35"/>
      <c r="E125" s="110" t="s">
        <v>16</v>
      </c>
      <c r="F125" s="111"/>
      <c r="G125" s="111"/>
      <c r="H125" s="112"/>
      <c r="I125" s="42">
        <f>I16</f>
        <v>91.12</v>
      </c>
      <c r="J125" s="42"/>
    </row>
    <row r="126" spans="2:10" ht="15">
      <c r="B126" s="34"/>
      <c r="C126" s="35"/>
      <c r="D126" s="35"/>
      <c r="E126" s="110" t="s">
        <v>24</v>
      </c>
      <c r="F126" s="111"/>
      <c r="G126" s="111"/>
      <c r="H126" s="112"/>
      <c r="I126" s="42">
        <f>I118+I17</f>
        <v>91.11999999999992</v>
      </c>
      <c r="J126" s="18"/>
    </row>
    <row r="127" spans="2:10" ht="15">
      <c r="B127" s="34"/>
      <c r="C127" s="35"/>
      <c r="D127" s="35"/>
      <c r="E127" s="110" t="s">
        <v>25</v>
      </c>
      <c r="F127" s="111"/>
      <c r="G127" s="111"/>
      <c r="H127" s="112"/>
      <c r="I127" s="42">
        <f>I123+I18</f>
        <v>0</v>
      </c>
      <c r="J127" s="41"/>
    </row>
    <row r="128" spans="2:10" ht="15">
      <c r="B128" s="34"/>
      <c r="C128" s="35"/>
      <c r="D128" s="35"/>
      <c r="E128" s="110" t="s">
        <v>26</v>
      </c>
      <c r="F128" s="111"/>
      <c r="G128" s="111"/>
      <c r="H128" s="112"/>
      <c r="I128" s="42">
        <f>I126+I127</f>
        <v>91.11999999999992</v>
      </c>
      <c r="J128" s="41"/>
    </row>
    <row r="129" spans="2:10" ht="15">
      <c r="B129" s="34"/>
      <c r="C129" s="35"/>
      <c r="D129" s="35"/>
      <c r="E129" s="106" t="s">
        <v>27</v>
      </c>
      <c r="F129" s="107"/>
      <c r="G129" s="107"/>
      <c r="H129" s="108"/>
      <c r="I129" s="42">
        <f>I125-I128</f>
        <v>0</v>
      </c>
      <c r="J129" s="41"/>
    </row>
    <row r="130" spans="2:10" ht="15">
      <c r="B130" s="34"/>
      <c r="C130" s="35"/>
      <c r="D130" s="35"/>
      <c r="E130" s="106" t="s">
        <v>28</v>
      </c>
      <c r="F130" s="107"/>
      <c r="G130" s="107"/>
      <c r="H130" s="108"/>
      <c r="I130" s="42"/>
      <c r="J130" s="41"/>
    </row>
    <row r="131" spans="5:10" ht="15">
      <c r="E131" s="56" t="s">
        <v>29</v>
      </c>
      <c r="G131" s="34"/>
      <c r="H131" s="57">
        <v>43558</v>
      </c>
      <c r="J131" s="57">
        <v>43579</v>
      </c>
    </row>
    <row r="132" spans="2:10" ht="15">
      <c r="B132" s="48" t="s">
        <v>34</v>
      </c>
      <c r="C132" s="35"/>
      <c r="D132" s="35"/>
      <c r="E132" s="58" t="s">
        <v>30</v>
      </c>
      <c r="F132" s="49"/>
      <c r="G132" s="50"/>
      <c r="H132" s="59">
        <v>585783.26</v>
      </c>
      <c r="I132" s="42">
        <f>I125</f>
        <v>91.12</v>
      </c>
      <c r="J132" s="42">
        <f>H132+I132</f>
        <v>585874.38</v>
      </c>
    </row>
    <row r="133" spans="2:10" ht="15">
      <c r="B133" s="34"/>
      <c r="C133" s="35"/>
      <c r="D133" s="35"/>
      <c r="E133" s="51" t="s">
        <v>24</v>
      </c>
      <c r="F133" s="52"/>
      <c r="G133" s="40"/>
      <c r="H133" s="60">
        <v>366345.84</v>
      </c>
      <c r="I133" s="42">
        <f>I118+I17</f>
        <v>91.11999999999992</v>
      </c>
      <c r="J133" s="41">
        <f>H133+I133</f>
        <v>366436.96</v>
      </c>
    </row>
    <row r="134" spans="2:10" ht="15">
      <c r="B134" s="34"/>
      <c r="C134" s="35"/>
      <c r="D134" s="35"/>
      <c r="E134" s="29" t="s">
        <v>25</v>
      </c>
      <c r="F134" s="34"/>
      <c r="G134" s="53"/>
      <c r="H134" s="60">
        <v>219437.42</v>
      </c>
      <c r="I134" s="42">
        <f>I123+I18</f>
        <v>0</v>
      </c>
      <c r="J134" s="41">
        <f>H134+I134</f>
        <v>219437.42</v>
      </c>
    </row>
    <row r="135" spans="2:10" ht="15">
      <c r="B135" s="57" t="s">
        <v>225</v>
      </c>
      <c r="E135" s="54" t="s">
        <v>31</v>
      </c>
      <c r="F135" s="52"/>
      <c r="G135" s="40"/>
      <c r="H135" s="42">
        <f>H133+H134</f>
        <v>585783.26</v>
      </c>
      <c r="I135" s="42">
        <f>SUM(I133:I134)</f>
        <v>91.11999999999992</v>
      </c>
      <c r="J135" s="42">
        <f>SUM(J133:J134)</f>
        <v>585874.38</v>
      </c>
    </row>
    <row r="136" spans="5:10" ht="15">
      <c r="E136" s="29" t="s">
        <v>19</v>
      </c>
      <c r="F136" s="34"/>
      <c r="G136" s="53"/>
      <c r="H136" s="41">
        <f>H132-H135</f>
        <v>0</v>
      </c>
      <c r="I136" s="42">
        <f>I132-I135</f>
        <v>0</v>
      </c>
      <c r="J136" s="41">
        <f>J132-J135</f>
        <v>0</v>
      </c>
    </row>
    <row r="137" spans="5:10" ht="15">
      <c r="E137" s="54" t="s">
        <v>32</v>
      </c>
      <c r="F137" s="52"/>
      <c r="G137" s="40"/>
      <c r="H137" s="61">
        <v>0</v>
      </c>
      <c r="I137" s="42">
        <f>I130</f>
        <v>0</v>
      </c>
      <c r="J137" s="42">
        <f>H137+I137</f>
        <v>0</v>
      </c>
    </row>
  </sheetData>
  <mergeCells count="39">
    <mergeCell ref="E126:H126"/>
    <mergeCell ref="E127:H127"/>
    <mergeCell ref="E128:H128"/>
    <mergeCell ref="E129:H129"/>
    <mergeCell ref="E130:H130"/>
    <mergeCell ref="A12:A13"/>
    <mergeCell ref="A14:A15"/>
    <mergeCell ref="A116:A117"/>
    <mergeCell ref="A120:A122"/>
    <mergeCell ref="A109:A111"/>
    <mergeCell ref="A112:A113"/>
    <mergeCell ref="A114:A115"/>
    <mergeCell ref="E118:G118"/>
    <mergeCell ref="E123:G123"/>
    <mergeCell ref="E125:H125"/>
    <mergeCell ref="A94:A95"/>
    <mergeCell ref="A96:A97"/>
    <mergeCell ref="A98:A99"/>
    <mergeCell ref="A100:A101"/>
    <mergeCell ref="A102:A103"/>
    <mergeCell ref="A104:A108"/>
    <mergeCell ref="A62:A63"/>
    <mergeCell ref="A64:A87"/>
    <mergeCell ref="A88:A93"/>
    <mergeCell ref="A31:A39"/>
    <mergeCell ref="A40:A55"/>
    <mergeCell ref="A56:A61"/>
    <mergeCell ref="A9:A11"/>
    <mergeCell ref="E16:G16"/>
    <mergeCell ref="E17:G17"/>
    <mergeCell ref="E18:G18"/>
    <mergeCell ref="E19:G19"/>
    <mergeCell ref="A21:A30"/>
    <mergeCell ref="B2:B3"/>
    <mergeCell ref="E2:E3"/>
    <mergeCell ref="F2:F3"/>
    <mergeCell ref="G2:G3"/>
    <mergeCell ref="A5:A6"/>
    <mergeCell ref="A7:A8"/>
  </mergeCells>
  <conditionalFormatting sqref="C16:D18 B1:B2">
    <cfRule type="expression" priority="25" dxfId="2" stopIfTrue="1">
      <formula>#REF!="Z"</formula>
    </cfRule>
    <cfRule type="expression" priority="26" dxfId="1" stopIfTrue="1">
      <formula>#REF!="T"</formula>
    </cfRule>
    <cfRule type="expression" priority="27" dxfId="0" stopIfTrue="1">
      <formula>#REF!="Y"</formula>
    </cfRule>
  </conditionalFormatting>
  <conditionalFormatting sqref="H133">
    <cfRule type="expression" priority="22" dxfId="2" stopIfTrue="1">
      <formula>$J133="Z"</formula>
    </cfRule>
    <cfRule type="expression" priority="23" dxfId="1" stopIfTrue="1">
      <formula>$J133="T"</formula>
    </cfRule>
    <cfRule type="expression" priority="24" dxfId="0" stopIfTrue="1">
      <formula>$J133="Y"</formula>
    </cfRule>
  </conditionalFormatting>
  <conditionalFormatting sqref="H134">
    <cfRule type="expression" priority="19" dxfId="2" stopIfTrue="1">
      <formula>$J134="Z"</formula>
    </cfRule>
    <cfRule type="expression" priority="20" dxfId="1" stopIfTrue="1">
      <formula>$J134="T"</formula>
    </cfRule>
    <cfRule type="expression" priority="21" dxfId="0" stopIfTrue="1">
      <formula>$J134="Y"</formula>
    </cfRule>
  </conditionalFormatting>
  <conditionalFormatting sqref="H206">
    <cfRule type="expression" priority="16" dxfId="2" stopIfTrue="1">
      <formula>$J206="Z"</formula>
    </cfRule>
    <cfRule type="expression" priority="17" dxfId="1" stopIfTrue="1">
      <formula>$J206="T"</formula>
    </cfRule>
    <cfRule type="expression" priority="18" dxfId="0" stopIfTrue="1">
      <formula>$J206="Y"</formula>
    </cfRule>
  </conditionalFormatting>
  <conditionalFormatting sqref="H207">
    <cfRule type="expression" priority="13" dxfId="2" stopIfTrue="1">
      <formula>$J207="Z"</formula>
    </cfRule>
    <cfRule type="expression" priority="14" dxfId="1" stopIfTrue="1">
      <formula>$J207="T"</formula>
    </cfRule>
    <cfRule type="expression" priority="15" dxfId="0" stopIfTrue="1">
      <formula>$J207="Y"</formula>
    </cfRule>
  </conditionalFormatting>
  <conditionalFormatting sqref="H208">
    <cfRule type="expression" priority="10" dxfId="2" stopIfTrue="1">
      <formula>$J208="Z"</formula>
    </cfRule>
    <cfRule type="expression" priority="11" dxfId="1" stopIfTrue="1">
      <formula>$J208="T"</formula>
    </cfRule>
    <cfRule type="expression" priority="12" dxfId="0" stopIfTrue="1">
      <formula>$J208="Y"</formula>
    </cfRule>
  </conditionalFormatting>
  <conditionalFormatting sqref="H132">
    <cfRule type="expression" priority="7" dxfId="2" stopIfTrue="1">
      <formula>$J132="Z"</formula>
    </cfRule>
    <cfRule type="expression" priority="8" dxfId="1" stopIfTrue="1">
      <formula>$J132="T"</formula>
    </cfRule>
    <cfRule type="expression" priority="9" dxfId="0" stopIfTrue="1">
      <formula>$J132="Y"</formula>
    </cfRule>
  </conditionalFormatting>
  <conditionalFormatting sqref="H133">
    <cfRule type="expression" priority="4" dxfId="2" stopIfTrue="1">
      <formula>$J133="Z"</formula>
    </cfRule>
    <cfRule type="expression" priority="5" dxfId="1" stopIfTrue="1">
      <formula>$J133="T"</formula>
    </cfRule>
    <cfRule type="expression" priority="6" dxfId="0" stopIfTrue="1">
      <formula>$J133="Y"</formula>
    </cfRule>
  </conditionalFormatting>
  <conditionalFormatting sqref="H134">
    <cfRule type="expression" priority="1" dxfId="2" stopIfTrue="1">
      <formula>$J134="Z"</formula>
    </cfRule>
    <cfRule type="expression" priority="2" dxfId="1" stopIfTrue="1">
      <formula>$J134="T"</formula>
    </cfRule>
    <cfRule type="expression" priority="3" dxfId="0" stopIfTrue="1">
      <formula>$J134="Y"</formula>
    </cfRule>
  </conditionalFormatting>
  <conditionalFormatting sqref="B1:B2">
    <cfRule type="expression" priority="34" dxfId="2" stopIfTrue="1">
      <formula>#REF!="Z"</formula>
    </cfRule>
    <cfRule type="expression" priority="35" dxfId="1" stopIfTrue="1">
      <formula>#REF!="T"</formula>
    </cfRule>
    <cfRule type="expression" priority="36" dxfId="0" stopIfTrue="1">
      <formula>#REF!="Y"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2019-04-24T07:52:31Z</cp:lastPrinted>
  <dcterms:created xsi:type="dcterms:W3CDTF">2019-02-01T08:27:03Z</dcterms:created>
  <dcterms:modified xsi:type="dcterms:W3CDTF">2019-05-03T06:18:11Z</dcterms:modified>
  <cp:category/>
  <cp:version/>
  <cp:contentType/>
  <cp:contentStatus/>
</cp:coreProperties>
</file>