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2480" activeTab="1"/>
  </bookViews>
  <sheets>
    <sheet name="2019" sheetId="3" r:id="rId1"/>
    <sheet name="RMO" sheetId="5" r:id="rId2"/>
  </sheets>
  <definedNames>
    <definedName name="_xlnm.Print_Area" localSheetId="1">'RMO'!$A$1:$I$64</definedName>
  </definedNames>
  <calcPr calcId="145621"/>
</workbook>
</file>

<file path=xl/sharedStrings.xml><?xml version="1.0" encoding="utf-8"?>
<sst xmlns="http://schemas.openxmlformats.org/spreadsheetml/2006/main" count="175" uniqueCount="101">
  <si>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</si>
  <si>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</si>
  <si>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</si>
  <si>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</si>
  <si>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</si>
  <si>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</si>
  <si>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</si>
  <si>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</si>
  <si>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</si>
  <si>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</si>
  <si>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</si>
  <si>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</si>
  <si>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</si>
  <si>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</si>
  <si>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NR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</si>
  <si>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</si>
  <si>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</si>
  <si>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</si>
  <si>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</si>
  <si>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</si>
  <si>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(Údaje v tis.Kč)</t>
  </si>
  <si>
    <t>rok 2016</t>
  </si>
  <si>
    <t>rok 2020</t>
  </si>
  <si>
    <t>rok 2021</t>
  </si>
  <si>
    <t xml:space="preserve"> </t>
  </si>
  <si>
    <t>Střednědobý výhled města Otrokovice na léta 2020-2021</t>
  </si>
  <si>
    <t>Předb..skut.</t>
  </si>
  <si>
    <t>Financování (tř.8)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</si>
  <si>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</si>
  <si>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</si>
  <si>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</si>
  <si>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</si>
  <si>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</si>
  <si>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</si>
  <si>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Objem úvěrů celkem 1.1.</t>
  </si>
  <si>
    <t>Objem úvěrů celkem 31.12.</t>
  </si>
  <si>
    <t>Investiční úvěr 50 mil.Kč 1.1.</t>
  </si>
  <si>
    <t>Invest. úvěr 50 mil.Kč 31.12.</t>
  </si>
  <si>
    <t>Investiční úvěr 20 mil.Kč 1.1.</t>
  </si>
  <si>
    <t>Invest. úvěr 20 mil.Kč 31.12.</t>
  </si>
  <si>
    <t>Daňové příjmy tř.1</t>
  </si>
  <si>
    <t>Základem je rozpočet r. 2018 roční růst pro r. 2019 1,01%, pro r.  2020 1,02%, vzhledem k mimořádnému růstu 2018/2017 je to</t>
  </si>
  <si>
    <t xml:space="preserve">optimistická prognóza daňových příjmů, která je na hranici možností města. </t>
  </si>
  <si>
    <t>Daň z příjmů za město pol.1122 je rozpočtována v nulová  jak na Příjmech, tak na Výdajích, což ovlivňuje srovnání s min.rokem</t>
  </si>
  <si>
    <t>Pol.1333-r. 2018-19 uložení na skládku-možný  nárůst, zahájení JV části výstavby obchvatu.</t>
  </si>
  <si>
    <t>Pol.1381-1383(LVT+odvody loterie) v r.2018 nejsou věrohodné  podklady pro stanovení výše tohoto příjmu.</t>
  </si>
  <si>
    <t>Nedaňové příjmy tř.2</t>
  </si>
  <si>
    <t>Nejsou rozpočtovány výnosové úroky, sankční platby a přijaté poj.náhrady, skutečnosti minulých let jsou o tyto vyšší.</t>
  </si>
  <si>
    <t>Příjmy z nájmů, předpoklad- úbytek bytů bude kompenzován růstem nájemného.</t>
  </si>
  <si>
    <t xml:space="preserve">Pol.2122- odvod PO-v  r.2018 a dále Senior vrací 90% odpisů majetku, do rozpočtu města, obdobně jako ostatní PO. </t>
  </si>
  <si>
    <t>Není zatím dořešena tvorba Fondu oprav a investic.  Pol. 2142 podíly na zisku Moravská skládková a Tehos jsou uvažovány nulové.</t>
  </si>
  <si>
    <t>Kapitálové příjmy, tř.3</t>
  </si>
  <si>
    <t>Příjmy z prodeje majetku jsou minimální, jako zdroj pro investice zanedbatelné. Nárůst v r. 2018 je na položce 3122 jsou uvedeny ,</t>
  </si>
  <si>
    <t>očekávané, avšak nepotvrzené dotace, které nemohou být rozpočtovány ve 4. třídě.</t>
  </si>
  <si>
    <t>Transfery(dotace) tř.4</t>
  </si>
  <si>
    <t>Provozní dotace-  změna RUD, která zvyšuje příjmy tř.1, současně tlak na snížení objemu dotací ze státního rozpočtu.</t>
  </si>
  <si>
    <t xml:space="preserve">Investiční i neinvestiční dotace v letech 2014-20, jsou závislé na vypsaných dotačních programech a výzvách. Je průběžně  </t>
  </si>
  <si>
    <t>sledováno a jsou předkládány žádosti k získání dotací na akce nejrůznějšího zaměření.  Roste podíl vlastních prostředků.</t>
  </si>
  <si>
    <t>Provozní výdaje tř.5</t>
  </si>
  <si>
    <t>Základem je očekávaná skutečnost 2017 , růst v letech 2019-2020 je dán koef. 1,01 (1,0%).</t>
  </si>
  <si>
    <t>Posílována údržba majetku o 1 mil.Kč ročně s cílem zlepšení jeho stavu a přiblížení se úrovni odpisů majetku.</t>
  </si>
  <si>
    <t>Investiční výdaje tř.6</t>
  </si>
  <si>
    <t xml:space="preserve">Mimořádně vysoký objem investic v r. 2018, omezí možnosti investic v dalších letech, pokud se nepodaří získat další investiční </t>
  </si>
  <si>
    <t>dotace. Celkový objem investic plyne z možností města a získaných dotací.</t>
  </si>
  <si>
    <t>Financování  tř.8</t>
  </si>
  <si>
    <t xml:space="preserve"> 1,656 mil.Kč  do r. 2027.  Čerpání revolvingového úvěru z r.2017 slouží na překrytí časového zpoždění dotací.</t>
  </si>
  <si>
    <t>Otrokovice 23.11.2017</t>
  </si>
  <si>
    <t>Částka</t>
  </si>
  <si>
    <t xml:space="preserve">První splátka </t>
  </si>
  <si>
    <t>Poslední splátka</t>
  </si>
  <si>
    <t>Investiční úvěr 50 mil. Kč</t>
  </si>
  <si>
    <t>měsíční splátka</t>
  </si>
  <si>
    <t>(zateplení SENIOR A, SAB,cyklostezka)</t>
  </si>
  <si>
    <t>Investiční úvěr 20 mil.Kč</t>
  </si>
  <si>
    <t>(vjezd do areálu TOMA)</t>
  </si>
  <si>
    <t>splátka jistiny v roce 2020</t>
  </si>
  <si>
    <t>splátka jistiny v roce 2021</t>
  </si>
  <si>
    <t>splátka jistiny v roce 2022</t>
  </si>
  <si>
    <t>splátka jistiny v roce 2023</t>
  </si>
  <si>
    <t>splátka jistiny v roce 2024</t>
  </si>
  <si>
    <t>splátka jistiny v roce 2025</t>
  </si>
  <si>
    <t>splátka jistiny v roce 2026</t>
  </si>
  <si>
    <t>splátka jistiny v roce 2027</t>
  </si>
  <si>
    <t>1M PRIBOR+1,2%</t>
  </si>
  <si>
    <t>1M PRIBOR+0,28%</t>
  </si>
  <si>
    <t>Přehled dlouhodobých úvěrů</t>
  </si>
  <si>
    <t>Povinnné roční splátky Invest.úvěru 50 mil. z r. 2010 4,958 mil.Kč  až do r. 2021 a z 20 mil. Invest. úvěru Toma</t>
  </si>
  <si>
    <t>účet 455-Dlouhodobé přijaté zálohy</t>
  </si>
  <si>
    <t xml:space="preserve">Město má závazky ve výši 24,644 mil.Kč, vedené na na účtu 455-Dlouhodobé přijaté zálohy, které vznikly při  </t>
  </si>
  <si>
    <t>stavbě dotovaných bytů společně s BD Lípa.</t>
  </si>
  <si>
    <t xml:space="preserve"> Tyto město v budoucnu nezatíží, protože budou vypořádán převodem bytů.</t>
  </si>
  <si>
    <t>RIZIKO růstu úrokových sazeb.</t>
  </si>
  <si>
    <t>Otrokovice 16.10.2019</t>
  </si>
  <si>
    <t>Povinnné roční splátky Invest.úvěru 50 mil. z r. 2010 4,958 mil.Kč  až do r. 2021 a z 20 mil. Invest. úvěru na Vjezd do areálu TOMA</t>
  </si>
  <si>
    <t>Předb.skut.</t>
  </si>
  <si>
    <t>1,656 mil.Kč  do r. 2027.  Čerpání revolvingového úvěru z r.2017 slouží na překrytí časového zpoždění dotací.</t>
  </si>
  <si>
    <t>Tyto město v budoucnu nezatíží, protože budou vypořádán převodem bytů.</t>
  </si>
  <si>
    <t>zálohy od členů SBD Lípa budou se řešit převodem bytů</t>
  </si>
  <si>
    <t>Příjmy(tř.8)</t>
  </si>
  <si>
    <t>Výdaje (tř.8)</t>
  </si>
  <si>
    <t>údaje uvedeny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</si>
</sst>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14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5" fillId="0" borderId="3" xfId="0" applyNumberFormat="1" applyFont="1" applyBorder="1"/>
    <xf numFmtId="3" fontId="4" fillId="0" borderId="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4" fillId="0" borderId="5" xfId="0" applyNumberFormat="1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0" fillId="2" borderId="2" xfId="0" applyNumberFormat="1" applyFont="1" applyFill="1" applyBorder="1"/>
    <xf numFmtId="4" fontId="0" fillId="2" borderId="3" xfId="0" applyNumberFormat="1" applyFont="1" applyFill="1" applyBorder="1"/>
    <xf numFmtId="4" fontId="7" fillId="0" borderId="4" xfId="0" applyNumberFormat="1" applyFont="1" applyBorder="1"/>
    <xf numFmtId="4" fontId="7" fillId="0" borderId="4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8" fillId="2" borderId="3" xfId="0" applyNumberFormat="1" applyFont="1" applyFill="1" applyBorder="1"/>
    <xf numFmtId="4" fontId="8" fillId="0" borderId="9" xfId="0" applyNumberFormat="1" applyFont="1" applyFill="1" applyBorder="1"/>
    <xf numFmtId="4" fontId="6" fillId="0" borderId="10" xfId="0" applyNumberFormat="1" applyFont="1" applyBorder="1"/>
    <xf numFmtId="4" fontId="8" fillId="0" borderId="3" xfId="0" applyNumberFormat="1" applyFont="1" applyBorder="1"/>
    <xf numFmtId="4" fontId="8" fillId="0" borderId="4" xfId="0" applyNumberFormat="1" applyFont="1" applyBorder="1"/>
    <xf numFmtId="4" fontId="0" fillId="0" borderId="9" xfId="0" applyNumberFormat="1" applyFont="1" applyFill="1" applyBorder="1"/>
    <xf numFmtId="4" fontId="0" fillId="0" borderId="0" xfId="0" applyNumberFormat="1" applyFont="1" applyBorder="1"/>
    <xf numFmtId="4" fontId="0" fillId="0" borderId="9" xfId="0" applyNumberFormat="1" applyFont="1" applyBorder="1"/>
    <xf numFmtId="4" fontId="7" fillId="0" borderId="0" xfId="0" applyNumberFormat="1" applyFont="1" applyBorder="1"/>
    <xf numFmtId="3" fontId="0" fillId="0" borderId="3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7" fillId="0" borderId="4" xfId="0" applyNumberFormat="1" applyFont="1" applyBorder="1"/>
    <xf numFmtId="3" fontId="0" fillId="0" borderId="7" xfId="0" applyNumberFormat="1" applyFont="1" applyBorder="1"/>
    <xf numFmtId="3" fontId="8" fillId="0" borderId="9" xfId="0" applyNumberFormat="1" applyFont="1" applyFill="1" applyBorder="1"/>
    <xf numFmtId="3" fontId="0" fillId="0" borderId="8" xfId="0" applyNumberFormat="1" applyFont="1" applyBorder="1"/>
    <xf numFmtId="3" fontId="7" fillId="0" borderId="4" xfId="0" applyNumberFormat="1" applyFont="1" applyBorder="1"/>
    <xf numFmtId="3" fontId="7" fillId="0" borderId="0" xfId="0" applyNumberFormat="1" applyFont="1" applyBorder="1"/>
    <xf numFmtId="3" fontId="6" fillId="0" borderId="10" xfId="0" applyNumberFormat="1" applyFont="1" applyBorder="1"/>
    <xf numFmtId="3" fontId="8" fillId="0" borderId="3" xfId="0" applyNumberFormat="1" applyFont="1" applyBorder="1"/>
    <xf numFmtId="3" fontId="8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6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8" fillId="0" borderId="13" xfId="0" applyFont="1" applyBorder="1"/>
    <xf numFmtId="0" fontId="8" fillId="0" borderId="14" xfId="0" applyFont="1" applyFill="1" applyBorder="1"/>
    <xf numFmtId="0" fontId="7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8" fillId="0" borderId="14" xfId="0" applyFont="1" applyBorder="1"/>
    <xf numFmtId="0" fontId="0" fillId="0" borderId="14" xfId="0" applyFont="1" applyBorder="1"/>
    <xf numFmtId="0" fontId="7" fillId="0" borderId="15" xfId="0" applyFont="1" applyBorder="1"/>
    <xf numFmtId="0" fontId="7" fillId="0" borderId="11" xfId="0" applyFont="1" applyBorder="1"/>
    <xf numFmtId="0" fontId="9" fillId="0" borderId="14" xfId="0" applyFont="1" applyBorder="1"/>
    <xf numFmtId="0" fontId="9" fillId="0" borderId="15" xfId="0" applyFont="1" applyBorder="1"/>
    <xf numFmtId="0" fontId="7" fillId="0" borderId="16" xfId="0" applyFont="1" applyBorder="1"/>
    <xf numFmtId="0" fontId="0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19" xfId="0" applyFont="1" applyFill="1" applyBorder="1"/>
    <xf numFmtId="14" fontId="6" fillId="3" borderId="19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" fontId="7" fillId="3" borderId="19" xfId="0" applyNumberFormat="1" applyFont="1" applyFill="1" applyBorder="1" applyAlignment="1">
      <alignment horizontal="center"/>
    </xf>
    <xf numFmtId="0" fontId="7" fillId="3" borderId="19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1" xfId="0" applyFont="1" applyBorder="1"/>
    <xf numFmtId="0" fontId="2" fillId="0" borderId="22" xfId="0" applyFont="1" applyBorder="1"/>
    <xf numFmtId="4" fontId="2" fillId="0" borderId="22" xfId="0" applyNumberFormat="1" applyFont="1" applyBorder="1"/>
    <xf numFmtId="3" fontId="2" fillId="0" borderId="22" xfId="0" applyNumberFormat="1" applyFont="1" applyBorder="1"/>
    <xf numFmtId="4" fontId="0" fillId="0" borderId="22" xfId="0" applyNumberFormat="1" applyFont="1" applyBorder="1"/>
    <xf numFmtId="3" fontId="0" fillId="0" borderId="9" xfId="0" applyNumberFormat="1" applyFont="1" applyFill="1" applyBorder="1"/>
    <xf numFmtId="4" fontId="0" fillId="0" borderId="3" xfId="0" applyNumberFormat="1" applyFont="1" applyBorder="1"/>
    <xf numFmtId="0" fontId="0" fillId="0" borderId="23" xfId="0" applyFont="1" applyBorder="1"/>
    <xf numFmtId="2" fontId="0" fillId="0" borderId="0" xfId="20" applyNumberFormat="1" applyFont="1" applyBorder="1"/>
    <xf numFmtId="3" fontId="2" fillId="0" borderId="24" xfId="0" applyNumberFormat="1" applyFont="1" applyBorder="1"/>
    <xf numFmtId="4" fontId="0" fillId="0" borderId="8" xfId="0" applyNumberFormat="1" applyFont="1" applyFill="1" applyBorder="1"/>
    <xf numFmtId="3" fontId="0" fillId="0" borderId="8" xfId="0" applyNumberFormat="1" applyFont="1" applyFill="1" applyBorder="1"/>
    <xf numFmtId="3" fontId="4" fillId="0" borderId="4" xfId="0" applyNumberFormat="1" applyFont="1" applyBorder="1"/>
    <xf numFmtId="0" fontId="10" fillId="0" borderId="25" xfId="0" applyFont="1" applyBorder="1"/>
    <xf numFmtId="3" fontId="11" fillId="0" borderId="26" xfId="0" applyNumberFormat="1" applyFont="1" applyBorder="1"/>
    <xf numFmtId="3" fontId="10" fillId="0" borderId="27" xfId="0" applyNumberFormat="1" applyFont="1" applyBorder="1"/>
    <xf numFmtId="3" fontId="11" fillId="0" borderId="27" xfId="0" applyNumberFormat="1" applyFont="1" applyBorder="1"/>
    <xf numFmtId="0" fontId="10" fillId="0" borderId="28" xfId="0" applyFont="1" applyBorder="1"/>
    <xf numFmtId="3" fontId="11" fillId="0" borderId="6" xfId="0" applyNumberFormat="1" applyFont="1" applyBorder="1"/>
    <xf numFmtId="3" fontId="10" fillId="0" borderId="6" xfId="0" applyNumberFormat="1" applyFont="1" applyBorder="1"/>
    <xf numFmtId="0" fontId="10" fillId="0" borderId="23" xfId="0" applyFont="1" applyBorder="1"/>
    <xf numFmtId="3" fontId="11" fillId="0" borderId="24" xfId="0" applyNumberFormat="1" applyFont="1" applyBorder="1"/>
    <xf numFmtId="3" fontId="10" fillId="0" borderId="24" xfId="0" applyNumberFormat="1" applyFont="1" applyBorder="1"/>
    <xf numFmtId="3" fontId="10" fillId="0" borderId="24" xfId="0" applyNumberFormat="1" applyFont="1" applyBorder="1"/>
    <xf numFmtId="0" fontId="2" fillId="0" borderId="3" xfId="0" applyFont="1" applyBorder="1"/>
    <xf numFmtId="0" fontId="0" fillId="0" borderId="15" xfId="0" applyFont="1" applyBorder="1"/>
    <xf numFmtId="0" fontId="2" fillId="0" borderId="4" xfId="0" applyFont="1" applyBorder="1"/>
    <xf numFmtId="3" fontId="0" fillId="0" borderId="4" xfId="0" applyNumberFormat="1" applyFont="1" applyBorder="1"/>
    <xf numFmtId="0" fontId="12" fillId="0" borderId="0" xfId="0" applyFont="1"/>
    <xf numFmtId="0" fontId="0" fillId="0" borderId="0" xfId="0" applyFont="1" applyFill="1" applyBorder="1"/>
    <xf numFmtId="3" fontId="0" fillId="0" borderId="1" xfId="0" applyNumberFormat="1" applyFont="1" applyBorder="1"/>
    <xf numFmtId="0" fontId="13" fillId="0" borderId="0" xfId="0" applyFont="1"/>
    <xf numFmtId="165" fontId="13" fillId="0" borderId="0" xfId="0" applyNumberFormat="1" applyFont="1" applyFill="1" applyBorder="1"/>
    <xf numFmtId="165" fontId="0" fillId="0" borderId="0" xfId="0" applyNumberFormat="1"/>
    <xf numFmtId="0" fontId="6" fillId="0" borderId="0" xfId="0" applyFont="1" applyFill="1" applyBorder="1"/>
    <xf numFmtId="0" fontId="6" fillId="0" borderId="0" xfId="0" applyFont="1"/>
    <xf numFmtId="165" fontId="6" fillId="0" borderId="0" xfId="0" applyNumberFormat="1" applyFont="1" applyFill="1" applyBorder="1"/>
    <xf numFmtId="14" fontId="6" fillId="0" borderId="0" xfId="0" applyNumberFormat="1" applyFont="1"/>
    <xf numFmtId="165" fontId="6" fillId="0" borderId="0" xfId="0" applyNumberFormat="1" applyFont="1"/>
    <xf numFmtId="165" fontId="13" fillId="0" borderId="0" xfId="0" applyNumberFormat="1" applyFont="1"/>
    <xf numFmtId="0" fontId="12" fillId="0" borderId="29" xfId="0" applyFont="1" applyBorder="1"/>
    <xf numFmtId="0" fontId="0" fillId="0" borderId="29" xfId="0" applyFont="1" applyBorder="1"/>
    <xf numFmtId="0" fontId="0" fillId="0" borderId="29" xfId="0" applyBorder="1"/>
    <xf numFmtId="3" fontId="0" fillId="0" borderId="0" xfId="0" applyNumberFormat="1" applyFont="1" applyBorder="1"/>
    <xf numFmtId="3" fontId="0" fillId="0" borderId="0" xfId="20" applyNumberFormat="1" applyFont="1" applyBorder="1"/>
    <xf numFmtId="3" fontId="0" fillId="2" borderId="2" xfId="0" applyNumberFormat="1" applyFont="1" applyFill="1" applyBorder="1"/>
    <xf numFmtId="3" fontId="0" fillId="2" borderId="3" xfId="0" applyNumberFormat="1" applyFont="1" applyFill="1" applyBorder="1"/>
    <xf numFmtId="3" fontId="0" fillId="0" borderId="9" xfId="0" applyNumberFormat="1" applyFont="1" applyBorder="1"/>
    <xf numFmtId="3" fontId="8" fillId="2" borderId="3" xfId="0" applyNumberFormat="1" applyFont="1" applyFill="1" applyBorder="1"/>
    <xf numFmtId="0" fontId="6" fillId="0" borderId="23" xfId="0" applyFont="1" applyBorder="1"/>
    <xf numFmtId="0" fontId="8" fillId="0" borderId="0" xfId="0" applyFont="1" applyFill="1" applyBorder="1"/>
    <xf numFmtId="3" fontId="0" fillId="0" borderId="30" xfId="0" applyNumberFormat="1" applyFont="1" applyBorder="1"/>
    <xf numFmtId="3" fontId="0" fillId="0" borderId="31" xfId="0" applyNumberFormat="1" applyFont="1" applyBorder="1"/>
    <xf numFmtId="3" fontId="7" fillId="0" borderId="32" xfId="0" applyNumberFormat="1" applyFont="1" applyBorder="1"/>
    <xf numFmtId="4" fontId="6" fillId="0" borderId="33" xfId="0" applyNumberFormat="1" applyFont="1" applyBorder="1"/>
    <xf numFmtId="3" fontId="8" fillId="0" borderId="31" xfId="0" applyNumberFormat="1" applyFont="1" applyBorder="1"/>
    <xf numFmtId="3" fontId="8" fillId="0" borderId="32" xfId="0" applyNumberFormat="1" applyFont="1" applyBorder="1"/>
    <xf numFmtId="4" fontId="0" fillId="0" borderId="34" xfId="0" applyNumberFormat="1" applyFont="1" applyBorder="1"/>
    <xf numFmtId="3" fontId="2" fillId="0" borderId="30" xfId="0" applyNumberFormat="1" applyFont="1" applyBorder="1"/>
    <xf numFmtId="3" fontId="0" fillId="0" borderId="35" xfId="0" applyNumberFormat="1" applyFont="1" applyBorder="1"/>
    <xf numFmtId="0" fontId="6" fillId="0" borderId="16" xfId="0" applyFont="1" applyBorder="1"/>
    <xf numFmtId="0" fontId="0" fillId="0" borderId="11" xfId="0" applyFont="1" applyBorder="1"/>
    <xf numFmtId="0" fontId="0" fillId="0" borderId="30" xfId="0" applyFont="1" applyBorder="1" applyAlignment="1">
      <alignment horizontal="center"/>
    </xf>
    <xf numFmtId="3" fontId="7" fillId="0" borderId="32" xfId="0" applyNumberFormat="1" applyFont="1" applyBorder="1"/>
    <xf numFmtId="3" fontId="2" fillId="0" borderId="36" xfId="0" applyNumberFormat="1" applyFont="1" applyBorder="1"/>
    <xf numFmtId="4" fontId="4" fillId="0" borderId="37" xfId="0" applyNumberFormat="1" applyFont="1" applyBorder="1"/>
    <xf numFmtId="4" fontId="0" fillId="0" borderId="37" xfId="0" applyNumberFormat="1" applyFont="1" applyBorder="1"/>
    <xf numFmtId="4" fontId="0" fillId="0" borderId="3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 topLeftCell="A1">
      <pane ySplit="4" topLeftCell="A5" activePane="bottomLeft" state="frozen"/>
      <selection pane="bottomLeft" activeCell="P22" sqref="P22"/>
    </sheetView>
  </sheetViews>
  <sheetFormatPr defaultColWidth="9.140625" defaultRowHeight="12.75"/>
  <cols>
    <col min="1" max="1" width="28.57421875" style="0" customWidth="1"/>
    <col min="2" max="2" width="0.2890625" style="0" customWidth="1"/>
    <col min="3" max="3" width="12.8515625" style="0" customWidth="1"/>
    <col min="4" max="4" width="13.57421875" style="0" bestFit="1" customWidth="1"/>
    <col min="5" max="5" width="10.28125" style="0" customWidth="1"/>
    <col min="6" max="6" width="11.00390625" style="0" customWidth="1"/>
    <col min="7" max="7" width="9.57421875" style="0" customWidth="1"/>
    <col min="8" max="8" width="10.421875" style="0" customWidth="1"/>
    <col min="9" max="9" width="8.8515625" style="0" customWidth="1"/>
    <col min="10" max="10" width="11.7109375" style="0" customWidth="1"/>
  </cols>
  <sheetData>
    <row r="1" spans="1:10" ht="18">
      <c r="A1" s="1" t="s">
        <v>25</v>
      </c>
      <c r="B1" s="3"/>
      <c r="C1" s="3"/>
      <c r="D1" s="3"/>
      <c r="E1" s="3"/>
      <c r="F1" s="3"/>
      <c r="G1" s="3"/>
      <c r="H1" s="3"/>
      <c r="J1" s="76" t="s">
        <v>24</v>
      </c>
    </row>
    <row r="2" spans="1:10" ht="13.5" thickBot="1">
      <c r="A2" s="3"/>
      <c r="B2" s="3"/>
      <c r="C2" s="2" t="s">
        <v>20</v>
      </c>
      <c r="D2" s="3"/>
      <c r="E2" s="3"/>
      <c r="F2" s="3"/>
      <c r="G2" s="3"/>
      <c r="H2" s="3"/>
      <c r="I2" s="3"/>
      <c r="J2" s="3"/>
    </row>
    <row r="3" spans="1:8" ht="12.75">
      <c r="A3" s="65"/>
      <c r="B3" s="66" t="s">
        <v>0</v>
      </c>
      <c r="C3" s="67" t="s">
        <v>15</v>
      </c>
      <c r="D3" s="66" t="s">
        <v>15</v>
      </c>
      <c r="E3" s="66" t="s">
        <v>26</v>
      </c>
      <c r="F3" s="66" t="s">
        <v>14</v>
      </c>
      <c r="G3" s="68" t="s">
        <v>1</v>
      </c>
      <c r="H3" s="66" t="s">
        <v>1</v>
      </c>
    </row>
    <row r="4" spans="1:8" ht="13.5" thickBot="1">
      <c r="A4" s="69"/>
      <c r="B4" s="70">
        <v>40543</v>
      </c>
      <c r="C4" s="71" t="s">
        <v>21</v>
      </c>
      <c r="D4" s="73">
        <v>2017</v>
      </c>
      <c r="E4" s="73">
        <v>2018</v>
      </c>
      <c r="F4" s="74">
        <v>2019</v>
      </c>
      <c r="G4" s="75" t="s">
        <v>22</v>
      </c>
      <c r="H4" s="72" t="s">
        <v>23</v>
      </c>
    </row>
    <row r="5" spans="1:8" ht="13.5" thickBot="1">
      <c r="A5" s="50" t="s">
        <v>2</v>
      </c>
      <c r="B5" s="4"/>
      <c r="C5" s="4"/>
      <c r="D5" s="4"/>
      <c r="E5" s="38" t="s">
        <v>24</v>
      </c>
      <c r="F5" s="21" t="s">
        <v>24</v>
      </c>
      <c r="G5" s="20"/>
      <c r="H5" s="49" t="s">
        <v>24</v>
      </c>
    </row>
    <row r="6" spans="1:8" ht="12.75">
      <c r="A6" s="51" t="s">
        <v>3</v>
      </c>
      <c r="B6" s="5">
        <v>206419.37</v>
      </c>
      <c r="C6" s="26">
        <v>253680.31</v>
      </c>
      <c r="D6" s="22">
        <v>274686.63</v>
      </c>
      <c r="E6" s="22">
        <v>298328.32</v>
      </c>
      <c r="F6" s="26">
        <v>316341</v>
      </c>
      <c r="G6" s="39">
        <v>324400</v>
      </c>
      <c r="H6" s="39">
        <v>337900</v>
      </c>
    </row>
    <row r="7" spans="1:8" ht="12.75">
      <c r="A7" s="52" t="s">
        <v>4</v>
      </c>
      <c r="B7" s="6">
        <v>42795.8</v>
      </c>
      <c r="C7" s="33">
        <v>46776.43</v>
      </c>
      <c r="D7" s="23">
        <v>46110.95</v>
      </c>
      <c r="E7" s="23">
        <v>46534.09</v>
      </c>
      <c r="F7" s="33">
        <v>39428</v>
      </c>
      <c r="G7" s="37">
        <v>46000</v>
      </c>
      <c r="H7" s="37">
        <v>47000</v>
      </c>
    </row>
    <row r="8" spans="1:8" ht="12.75">
      <c r="A8" s="52" t="s">
        <v>5</v>
      </c>
      <c r="B8" s="6">
        <v>19912.74</v>
      </c>
      <c r="C8" s="33">
        <v>4220.94</v>
      </c>
      <c r="D8" s="23">
        <v>2565.26</v>
      </c>
      <c r="E8" s="23">
        <v>4277.89</v>
      </c>
      <c r="F8" s="33">
        <v>12965.67</v>
      </c>
      <c r="G8" s="37">
        <v>12000</v>
      </c>
      <c r="H8" s="37">
        <v>13000</v>
      </c>
    </row>
    <row r="9" spans="1:8" ht="12.75">
      <c r="A9" s="52" t="s">
        <v>6</v>
      </c>
      <c r="B9" s="6">
        <v>159729</v>
      </c>
      <c r="C9" s="35">
        <v>44796.75</v>
      </c>
      <c r="D9" s="23">
        <v>56851.08</v>
      </c>
      <c r="E9" s="23">
        <v>79468.98</v>
      </c>
      <c r="F9" s="35">
        <v>194611.87</v>
      </c>
      <c r="G9" s="37">
        <v>60000</v>
      </c>
      <c r="H9" s="37">
        <v>60000</v>
      </c>
    </row>
    <row r="10" spans="1:8" ht="12.75">
      <c r="A10" s="53" t="s">
        <v>16</v>
      </c>
      <c r="B10" s="7">
        <v>125419.72</v>
      </c>
      <c r="C10" s="29">
        <v>41861.75</v>
      </c>
      <c r="D10" s="28">
        <v>56164.55</v>
      </c>
      <c r="E10" s="28">
        <v>58469.09</v>
      </c>
      <c r="F10" s="29">
        <v>44990.61</v>
      </c>
      <c r="G10" s="37">
        <v>45000</v>
      </c>
      <c r="H10" s="37">
        <v>47000</v>
      </c>
    </row>
    <row r="11" spans="1:8" ht="12.75">
      <c r="A11" s="54" t="s">
        <v>17</v>
      </c>
      <c r="B11" s="7">
        <f>B9-B10</f>
        <v>34309.28</v>
      </c>
      <c r="C11" s="31">
        <v>2935</v>
      </c>
      <c r="D11" s="28">
        <v>686.54</v>
      </c>
      <c r="E11" s="28">
        <v>20999.89</v>
      </c>
      <c r="F11" s="31">
        <v>144463.7</v>
      </c>
      <c r="G11" s="37">
        <v>35000</v>
      </c>
      <c r="H11" s="37">
        <v>36000</v>
      </c>
    </row>
    <row r="12" spans="1:8" ht="13.5" thickBot="1">
      <c r="A12" s="55" t="s">
        <v>7</v>
      </c>
      <c r="B12" s="8">
        <f aca="true" t="shared" si="0" ref="B12">SUM(B6:B9)</f>
        <v>428856.91</v>
      </c>
      <c r="C12" s="24">
        <f>SUM(C6:C9)</f>
        <v>349474.43</v>
      </c>
      <c r="D12" s="24">
        <f aca="true" t="shared" si="1" ref="D12:H12">SUM(D6:D9)</f>
        <v>380213.92000000004</v>
      </c>
      <c r="E12" s="24">
        <f t="shared" si="1"/>
        <v>428609.28</v>
      </c>
      <c r="F12" s="24">
        <f t="shared" si="1"/>
        <v>563346.54</v>
      </c>
      <c r="G12" s="40">
        <f t="shared" si="1"/>
        <v>442400</v>
      </c>
      <c r="H12" s="40">
        <f t="shared" si="1"/>
        <v>457900</v>
      </c>
    </row>
    <row r="13" spans="1:8" ht="13.5" thickBot="1">
      <c r="A13" s="56"/>
      <c r="B13" s="9"/>
      <c r="C13" s="10"/>
      <c r="D13" s="10"/>
      <c r="E13" s="10"/>
      <c r="F13" s="10"/>
      <c r="G13" s="10"/>
      <c r="H13" s="11"/>
    </row>
    <row r="14" spans="1:8" ht="13.5" thickBot="1">
      <c r="A14" s="50" t="s">
        <v>8</v>
      </c>
      <c r="B14" s="4"/>
      <c r="C14" s="12"/>
      <c r="D14" s="12"/>
      <c r="E14" s="12"/>
      <c r="F14" s="12"/>
      <c r="G14" s="12"/>
      <c r="H14" s="13"/>
    </row>
    <row r="15" spans="1:8" ht="12.75">
      <c r="A15" s="57" t="s">
        <v>9</v>
      </c>
      <c r="B15" s="5">
        <v>324554.27</v>
      </c>
      <c r="C15" s="26">
        <v>281938.13</v>
      </c>
      <c r="D15" s="26">
        <v>303642.37</v>
      </c>
      <c r="E15" s="26">
        <v>333468.85</v>
      </c>
      <c r="F15" s="26">
        <v>343350.34</v>
      </c>
      <c r="G15" s="41">
        <v>345400</v>
      </c>
      <c r="H15" s="39">
        <v>346800</v>
      </c>
    </row>
    <row r="16" spans="1:8" ht="12.75">
      <c r="A16" s="58" t="s">
        <v>10</v>
      </c>
      <c r="B16" s="7">
        <v>22393.75</v>
      </c>
      <c r="C16" s="29">
        <v>37893.31</v>
      </c>
      <c r="D16" s="29">
        <v>42621.97</v>
      </c>
      <c r="E16" s="29">
        <v>45518.97</v>
      </c>
      <c r="F16" s="29">
        <v>44613.3</v>
      </c>
      <c r="G16" s="42">
        <v>44880</v>
      </c>
      <c r="H16" s="37">
        <v>45062</v>
      </c>
    </row>
    <row r="17" spans="1:8" ht="15.75" customHeight="1" thickBot="1">
      <c r="A17" s="59" t="s">
        <v>11</v>
      </c>
      <c r="B17" s="14">
        <v>69056.68</v>
      </c>
      <c r="C17" s="27">
        <v>32587.11</v>
      </c>
      <c r="D17" s="27">
        <v>58253.51</v>
      </c>
      <c r="E17" s="29">
        <v>115048.22</v>
      </c>
      <c r="F17" s="27">
        <v>219996.2</v>
      </c>
      <c r="G17" s="43">
        <v>97000</v>
      </c>
      <c r="H17" s="37">
        <v>111100</v>
      </c>
    </row>
    <row r="18" spans="1:8" ht="15.75" customHeight="1" thickBot="1">
      <c r="A18" s="60" t="s">
        <v>12</v>
      </c>
      <c r="B18" s="15">
        <f aca="true" t="shared" si="2" ref="B18:H18">B15+B17</f>
        <v>393610.95</v>
      </c>
      <c r="C18" s="25">
        <f>C15+C17</f>
        <v>314525.24</v>
      </c>
      <c r="D18" s="25">
        <f t="shared" si="2"/>
        <v>361895.88</v>
      </c>
      <c r="E18" s="25">
        <f t="shared" si="2"/>
        <v>448517.06999999995</v>
      </c>
      <c r="F18" s="25">
        <f t="shared" si="2"/>
        <v>563346.54</v>
      </c>
      <c r="G18" s="44">
        <f t="shared" si="2"/>
        <v>442400</v>
      </c>
      <c r="H18" s="44">
        <f t="shared" si="2"/>
        <v>457900</v>
      </c>
    </row>
    <row r="19" spans="1:8" ht="8.1" customHeight="1" thickBot="1">
      <c r="A19" s="56"/>
      <c r="B19" s="16"/>
      <c r="C19" s="36"/>
      <c r="D19" s="17"/>
      <c r="E19" s="17"/>
      <c r="F19" s="36"/>
      <c r="G19" s="45"/>
      <c r="H19" s="17"/>
    </row>
    <row r="20" spans="1:8" ht="12.75">
      <c r="A20" s="61" t="s">
        <v>13</v>
      </c>
      <c r="B20" s="18">
        <f aca="true" t="shared" si="3" ref="B20:H20">B12-B18</f>
        <v>35245.95999999996</v>
      </c>
      <c r="C20" s="30">
        <f t="shared" si="3"/>
        <v>34949.19</v>
      </c>
      <c r="D20" s="30">
        <f t="shared" si="3"/>
        <v>18318.040000000037</v>
      </c>
      <c r="E20" s="30">
        <f t="shared" si="3"/>
        <v>-19907.78999999992</v>
      </c>
      <c r="F20" s="30">
        <f t="shared" si="3"/>
        <v>0</v>
      </c>
      <c r="G20" s="46">
        <f t="shared" si="3"/>
        <v>0</v>
      </c>
      <c r="H20" s="30">
        <f t="shared" si="3"/>
        <v>0</v>
      </c>
    </row>
    <row r="21" spans="1:8" ht="12.75">
      <c r="A21" s="62" t="s">
        <v>18</v>
      </c>
      <c r="B21" s="6"/>
      <c r="C21" s="31">
        <f aca="true" t="shared" si="4" ref="C21:H21">C6+C7+C10-C15</f>
        <v>60380.359999999986</v>
      </c>
      <c r="D21" s="31">
        <f t="shared" si="4"/>
        <v>73319.76000000001</v>
      </c>
      <c r="E21" s="31">
        <f t="shared" si="4"/>
        <v>69862.65000000002</v>
      </c>
      <c r="F21" s="31">
        <f t="shared" si="4"/>
        <v>57409.26999999996</v>
      </c>
      <c r="G21" s="47">
        <f t="shared" si="4"/>
        <v>70000</v>
      </c>
      <c r="H21" s="47">
        <f t="shared" si="4"/>
        <v>85100</v>
      </c>
    </row>
    <row r="22" spans="1:8" ht="13.5" thickBot="1">
      <c r="A22" s="63" t="s">
        <v>19</v>
      </c>
      <c r="B22" s="14"/>
      <c r="C22" s="32">
        <f aca="true" t="shared" si="5" ref="C22:H22">C8+C11-C17</f>
        <v>-25431.170000000002</v>
      </c>
      <c r="D22" s="32">
        <f t="shared" si="5"/>
        <v>-55001.71</v>
      </c>
      <c r="E22" s="32">
        <f t="shared" si="5"/>
        <v>-89770.44</v>
      </c>
      <c r="F22" s="32">
        <f t="shared" si="5"/>
        <v>-62566.82999999999</v>
      </c>
      <c r="G22" s="48">
        <f t="shared" si="5"/>
        <v>-50000</v>
      </c>
      <c r="H22" s="48">
        <f t="shared" si="5"/>
        <v>-62100</v>
      </c>
    </row>
    <row r="23" spans="1:8" ht="8.1" customHeight="1" thickBot="1">
      <c r="A23" s="64"/>
      <c r="B23" s="11"/>
      <c r="C23" s="10"/>
      <c r="D23" s="10"/>
      <c r="E23" s="10"/>
      <c r="F23" s="10"/>
      <c r="G23" s="11"/>
      <c r="H23" s="34"/>
    </row>
    <row r="24" spans="1:8" ht="13.5" thickBot="1">
      <c r="A24" s="77" t="s">
        <v>27</v>
      </c>
      <c r="B24" s="78"/>
      <c r="C24" s="79"/>
      <c r="D24" s="79"/>
      <c r="E24" s="79"/>
      <c r="F24" s="79"/>
      <c r="G24" s="80"/>
      <c r="H24" s="81"/>
    </row>
    <row r="25" spans="1:8" ht="12.75">
      <c r="A25" s="57" t="s">
        <v>28</v>
      </c>
      <c r="B25" s="5">
        <v>3820.16</v>
      </c>
      <c r="C25" s="26">
        <v>-1393.68</v>
      </c>
      <c r="D25" s="26">
        <v>0</v>
      </c>
      <c r="E25" s="26">
        <v>0</v>
      </c>
      <c r="F25" s="26">
        <v>0</v>
      </c>
      <c r="G25" s="39">
        <v>0</v>
      </c>
      <c r="H25" s="107">
        <v>0</v>
      </c>
    </row>
    <row r="26" spans="1:8" ht="12.75">
      <c r="A26" s="59" t="s">
        <v>29</v>
      </c>
      <c r="B26" s="6">
        <v>25985.6</v>
      </c>
      <c r="C26" s="33">
        <v>3000</v>
      </c>
      <c r="D26" s="33">
        <v>8000</v>
      </c>
      <c r="E26" s="33">
        <v>50000</v>
      </c>
      <c r="F26" s="33">
        <v>40000</v>
      </c>
      <c r="G26" s="82">
        <v>8000</v>
      </c>
      <c r="H26" s="37">
        <v>36000</v>
      </c>
    </row>
    <row r="27" spans="1:8" ht="12.75">
      <c r="A27" s="84" t="s">
        <v>30</v>
      </c>
      <c r="B27" s="6">
        <v>0</v>
      </c>
      <c r="C27" s="83">
        <v>0</v>
      </c>
      <c r="D27" s="34">
        <v>0</v>
      </c>
      <c r="E27" s="85">
        <v>0</v>
      </c>
      <c r="F27" s="33">
        <v>0</v>
      </c>
      <c r="G27" s="82">
        <v>0</v>
      </c>
      <c r="H27" s="37">
        <v>0</v>
      </c>
    </row>
    <row r="28" spans="1:8" ht="12.75">
      <c r="A28" s="84" t="s">
        <v>31</v>
      </c>
      <c r="B28" s="86">
        <v>-65000</v>
      </c>
      <c r="C28" s="33">
        <v>-36614.67</v>
      </c>
      <c r="D28" s="33">
        <v>-22614.68</v>
      </c>
      <c r="E28" s="33">
        <v>-50000</v>
      </c>
      <c r="F28" s="87">
        <v>-22614.68</v>
      </c>
      <c r="G28" s="88">
        <v>-23166</v>
      </c>
      <c r="H28" s="37">
        <v>-6615</v>
      </c>
    </row>
    <row r="29" spans="1:8" ht="12.75">
      <c r="A29" s="84" t="s">
        <v>32</v>
      </c>
      <c r="B29" s="86"/>
      <c r="C29" s="87">
        <v>59.16</v>
      </c>
      <c r="D29" s="87">
        <v>122.79</v>
      </c>
      <c r="E29" s="87">
        <v>0</v>
      </c>
      <c r="F29" s="87">
        <v>-68.19</v>
      </c>
      <c r="G29" s="88">
        <v>0</v>
      </c>
      <c r="H29" s="37">
        <v>0</v>
      </c>
    </row>
    <row r="30" spans="1:8" ht="13.5" thickBot="1">
      <c r="A30" s="60" t="s">
        <v>33</v>
      </c>
      <c r="B30" s="89">
        <f>SUM(B25:B28)</f>
        <v>-35194.240000000005</v>
      </c>
      <c r="C30" s="25">
        <f>SUM(C25:C29)</f>
        <v>-34949.189999999995</v>
      </c>
      <c r="D30" s="25">
        <f>SUM(D25:D29)</f>
        <v>-14491.89</v>
      </c>
      <c r="E30" s="25">
        <f aca="true" t="shared" si="6" ref="E30:H30">SUM(E25:E29)</f>
        <v>0</v>
      </c>
      <c r="F30" s="25">
        <f t="shared" si="6"/>
        <v>17317.13</v>
      </c>
      <c r="G30" s="44">
        <f t="shared" si="6"/>
        <v>-15166</v>
      </c>
      <c r="H30" s="44">
        <f t="shared" si="6"/>
        <v>29385</v>
      </c>
    </row>
    <row r="31" spans="1:8" ht="13.5" thickBot="1">
      <c r="A31" s="90"/>
      <c r="B31" s="91"/>
      <c r="C31" s="91"/>
      <c r="D31" s="93"/>
      <c r="E31" s="93"/>
      <c r="F31" s="93"/>
      <c r="G31" s="93"/>
      <c r="H31" s="92"/>
    </row>
    <row r="32" spans="1:8" ht="12.75">
      <c r="A32" s="94" t="s">
        <v>34</v>
      </c>
      <c r="B32" s="95">
        <v>115000</v>
      </c>
      <c r="C32" s="96">
        <v>78689</v>
      </c>
      <c r="D32" s="96">
        <v>45074</v>
      </c>
      <c r="E32" s="96">
        <v>45074</v>
      </c>
      <c r="F32" s="96">
        <v>45074</v>
      </c>
      <c r="G32" s="96">
        <v>45074</v>
      </c>
      <c r="H32" s="96">
        <f>G33</f>
        <v>30459</v>
      </c>
    </row>
    <row r="33" spans="1:8" ht="12.75">
      <c r="A33" s="97" t="s">
        <v>35</v>
      </c>
      <c r="B33" s="98">
        <f>B32+B26+B28</f>
        <v>75985.6</v>
      </c>
      <c r="C33" s="99">
        <v>45074</v>
      </c>
      <c r="D33" s="100">
        <v>30459</v>
      </c>
      <c r="E33" s="100">
        <v>30459</v>
      </c>
      <c r="F33" s="100">
        <v>32113</v>
      </c>
      <c r="G33" s="100">
        <v>30459</v>
      </c>
      <c r="H33" s="99">
        <f>H32+H26+H28</f>
        <v>59844</v>
      </c>
    </row>
    <row r="34" spans="1:8" ht="12.75">
      <c r="A34" s="59" t="s">
        <v>36</v>
      </c>
      <c r="B34" s="101"/>
      <c r="C34" s="37">
        <v>25207</v>
      </c>
      <c r="D34" s="37">
        <v>20248</v>
      </c>
      <c r="E34" s="37">
        <v>20248</v>
      </c>
      <c r="F34" s="37">
        <v>20248</v>
      </c>
      <c r="G34" s="37">
        <v>20248</v>
      </c>
      <c r="H34" s="37">
        <f>G35</f>
        <v>15289</v>
      </c>
    </row>
    <row r="35" spans="1:8" ht="12.75">
      <c r="A35" s="59" t="s">
        <v>37</v>
      </c>
      <c r="B35" s="101"/>
      <c r="C35" s="37">
        <v>20248</v>
      </c>
      <c r="D35" s="37">
        <v>15289</v>
      </c>
      <c r="E35" s="37">
        <v>15289</v>
      </c>
      <c r="F35" s="37">
        <v>16529</v>
      </c>
      <c r="G35" s="37">
        <v>15289</v>
      </c>
      <c r="H35" s="37">
        <f>H34-4959</f>
        <v>10330</v>
      </c>
    </row>
    <row r="36" spans="1:8" ht="12.75">
      <c r="A36" s="59" t="s">
        <v>38</v>
      </c>
      <c r="B36" s="101"/>
      <c r="C36" s="37">
        <v>18482</v>
      </c>
      <c r="D36" s="37">
        <v>16826</v>
      </c>
      <c r="E36" s="37">
        <v>16826</v>
      </c>
      <c r="F36" s="37">
        <v>16826</v>
      </c>
      <c r="G36" s="37">
        <v>16826</v>
      </c>
      <c r="H36" s="37">
        <f>G37</f>
        <v>15170</v>
      </c>
    </row>
    <row r="37" spans="1:8" ht="13.5" thickBot="1">
      <c r="A37" s="102" t="s">
        <v>39</v>
      </c>
      <c r="B37" s="103"/>
      <c r="C37" s="104">
        <v>16826</v>
      </c>
      <c r="D37" s="104">
        <v>15170</v>
      </c>
      <c r="E37" s="104">
        <v>15170</v>
      </c>
      <c r="F37" s="104">
        <v>15584</v>
      </c>
      <c r="G37" s="104">
        <v>15170</v>
      </c>
      <c r="H37" s="104">
        <f>H36-1656</f>
        <v>13514</v>
      </c>
    </row>
    <row r="38" spans="1:10" ht="12.75">
      <c r="A38" s="3"/>
      <c r="B38" s="3"/>
      <c r="C38" s="19"/>
      <c r="D38" s="19"/>
      <c r="E38" s="19"/>
      <c r="F38" s="19"/>
      <c r="G38" s="19"/>
      <c r="H38" s="19"/>
      <c r="I38" s="19"/>
      <c r="J38" s="19"/>
    </row>
    <row r="39" spans="1:8" ht="12.75">
      <c r="A39" s="106" t="s">
        <v>85</v>
      </c>
      <c r="D39" t="s">
        <v>67</v>
      </c>
      <c r="F39" t="s">
        <v>68</v>
      </c>
      <c r="H39" t="s">
        <v>69</v>
      </c>
    </row>
    <row r="40" ht="12.75">
      <c r="A40" s="106"/>
    </row>
    <row r="41" spans="1:8" s="112" customFormat="1" ht="12.75">
      <c r="A41" s="111" t="s">
        <v>70</v>
      </c>
      <c r="C41" s="108" t="s">
        <v>83</v>
      </c>
      <c r="D41" s="113">
        <v>50000000</v>
      </c>
      <c r="F41" s="114">
        <v>40574</v>
      </c>
      <c r="H41" s="114">
        <v>44227</v>
      </c>
    </row>
    <row r="42" spans="1:4" ht="12.75">
      <c r="A42" s="108" t="s">
        <v>72</v>
      </c>
      <c r="C42" s="108" t="s">
        <v>71</v>
      </c>
      <c r="D42" s="109">
        <v>413223</v>
      </c>
    </row>
    <row r="43" spans="1:4" ht="12.75">
      <c r="A43" s="106" t="s">
        <v>75</v>
      </c>
      <c r="D43" s="110">
        <v>4958676</v>
      </c>
    </row>
    <row r="44" spans="1:4" ht="12.75">
      <c r="A44" s="106" t="s">
        <v>76</v>
      </c>
      <c r="D44" s="110">
        <v>413223</v>
      </c>
    </row>
    <row r="46" spans="1:8" s="112" customFormat="1" ht="12.75">
      <c r="A46" s="112" t="s">
        <v>73</v>
      </c>
      <c r="C46" s="108" t="s">
        <v>84</v>
      </c>
      <c r="D46" s="115">
        <v>20000000</v>
      </c>
      <c r="F46" s="114">
        <v>42035</v>
      </c>
      <c r="H46" s="114">
        <v>46418</v>
      </c>
    </row>
    <row r="47" spans="1:4" ht="12.75">
      <c r="A47" s="108" t="s">
        <v>74</v>
      </c>
      <c r="C47" s="108" t="s">
        <v>71</v>
      </c>
      <c r="D47" s="116">
        <v>138000</v>
      </c>
    </row>
    <row r="48" spans="1:4" ht="12.75">
      <c r="A48" s="2" t="s">
        <v>75</v>
      </c>
      <c r="D48" s="110">
        <v>1656000</v>
      </c>
    </row>
    <row r="49" spans="1:4" ht="12.75">
      <c r="A49" s="2" t="s">
        <v>76</v>
      </c>
      <c r="D49" s="110">
        <v>1656000</v>
      </c>
    </row>
    <row r="50" spans="1:4" ht="12.75">
      <c r="A50" s="2" t="s">
        <v>77</v>
      </c>
      <c r="D50" s="110">
        <v>1656000</v>
      </c>
    </row>
    <row r="51" spans="1:4" ht="12.75">
      <c r="A51" s="2" t="s">
        <v>78</v>
      </c>
      <c r="D51" s="110">
        <v>1656000</v>
      </c>
    </row>
    <row r="52" spans="1:4" ht="12.75">
      <c r="A52" s="2" t="s">
        <v>79</v>
      </c>
      <c r="D52" s="110">
        <v>1656000</v>
      </c>
    </row>
    <row r="53" spans="1:4" ht="12.75">
      <c r="A53" s="2" t="s">
        <v>80</v>
      </c>
      <c r="D53" s="110">
        <v>1656000</v>
      </c>
    </row>
    <row r="54" spans="1:4" ht="12.75">
      <c r="A54" s="2" t="s">
        <v>81</v>
      </c>
      <c r="D54" s="110">
        <v>1656000</v>
      </c>
    </row>
    <row r="55" spans="1:4" ht="12.75">
      <c r="A55" s="2" t="s">
        <v>82</v>
      </c>
      <c r="D55" s="110">
        <v>138000</v>
      </c>
    </row>
    <row r="57" spans="1:4" s="112" customFormat="1" ht="12.75">
      <c r="A57" s="112" t="s">
        <v>87</v>
      </c>
      <c r="D57" s="115">
        <v>24644000</v>
      </c>
    </row>
    <row r="58" ht="12.95" customHeight="1"/>
    <row r="60" spans="1:4" s="119" customFormat="1" ht="12.75">
      <c r="A60" s="117" t="s">
        <v>64</v>
      </c>
      <c r="B60" s="118"/>
      <c r="C60" s="118"/>
      <c r="D60" s="118"/>
    </row>
    <row r="61" spans="1:4" ht="12.75">
      <c r="A61" s="2" t="s">
        <v>86</v>
      </c>
      <c r="B61" s="2"/>
      <c r="C61" s="2"/>
      <c r="D61" s="2"/>
    </row>
    <row r="62" spans="1:4" ht="12.75">
      <c r="A62" s="2" t="s">
        <v>65</v>
      </c>
      <c r="B62" s="2"/>
      <c r="C62" s="2"/>
      <c r="D62" s="2"/>
    </row>
    <row r="63" spans="1:4" ht="12.75">
      <c r="A63" s="2" t="s">
        <v>91</v>
      </c>
      <c r="B63" s="2"/>
      <c r="C63" s="2"/>
      <c r="D63" s="2"/>
    </row>
    <row r="64" spans="1:4" ht="12.75">
      <c r="A64" s="2" t="s">
        <v>88</v>
      </c>
      <c r="B64" s="2"/>
      <c r="C64" s="2"/>
      <c r="D64" s="2"/>
    </row>
    <row r="65" spans="1:4" ht="12.75">
      <c r="A65" s="2" t="s">
        <v>89</v>
      </c>
      <c r="B65" s="2"/>
      <c r="C65" s="2"/>
      <c r="D65" s="2"/>
    </row>
    <row r="66" ht="12.75">
      <c r="A66" t="s">
        <v>90</v>
      </c>
    </row>
    <row r="81" spans="1:10" ht="12.75">
      <c r="A81" s="105" t="s">
        <v>40</v>
      </c>
      <c r="B81" s="2"/>
      <c r="C81" s="2"/>
      <c r="D81" s="2"/>
      <c r="E81" s="2"/>
      <c r="F81" s="2"/>
      <c r="G81" s="2"/>
      <c r="H81" s="3"/>
      <c r="I81" s="3"/>
      <c r="J81" s="3"/>
    </row>
    <row r="82" spans="1:10" ht="12.75">
      <c r="A82" s="2" t="s">
        <v>41</v>
      </c>
      <c r="B82" s="2"/>
      <c r="C82" s="2"/>
      <c r="D82" s="2"/>
      <c r="E82" s="2"/>
      <c r="F82" s="2"/>
      <c r="G82" s="2"/>
      <c r="H82" s="3"/>
      <c r="I82" s="3"/>
      <c r="J82" s="3"/>
    </row>
    <row r="83" spans="1:10" ht="12.75">
      <c r="A83" s="2" t="s">
        <v>42</v>
      </c>
      <c r="B83" s="2"/>
      <c r="C83" s="2"/>
      <c r="D83" s="2"/>
      <c r="E83" s="2"/>
      <c r="F83" s="2"/>
      <c r="G83" s="2"/>
      <c r="H83" s="3"/>
      <c r="I83" s="3"/>
      <c r="J83" s="3"/>
    </row>
    <row r="84" spans="1:10" ht="12.75">
      <c r="A84" s="106" t="s">
        <v>43</v>
      </c>
      <c r="B84" s="2"/>
      <c r="C84" s="2"/>
      <c r="D84" s="2"/>
      <c r="E84" s="2"/>
      <c r="F84" s="2"/>
      <c r="G84" s="2"/>
      <c r="H84" s="3"/>
      <c r="I84" s="3"/>
      <c r="J84" s="3"/>
    </row>
    <row r="85" spans="1:10" ht="12.75">
      <c r="A85" s="2" t="s">
        <v>44</v>
      </c>
      <c r="B85" s="2"/>
      <c r="C85" s="2"/>
      <c r="D85" s="2"/>
      <c r="E85" s="2"/>
      <c r="F85" s="2"/>
      <c r="G85" s="2"/>
      <c r="H85" s="3"/>
      <c r="I85" s="3"/>
      <c r="J85" s="3"/>
    </row>
    <row r="86" spans="1:10" ht="12.75">
      <c r="A86" s="2" t="s">
        <v>45</v>
      </c>
      <c r="B86" s="2"/>
      <c r="C86" s="2"/>
      <c r="D86" s="2"/>
      <c r="E86" s="2"/>
      <c r="F86" s="2"/>
      <c r="G86" s="2"/>
      <c r="H86" s="3"/>
      <c r="I86" s="3"/>
      <c r="J86" s="3"/>
    </row>
    <row r="87" spans="1:10" ht="12.75">
      <c r="A87" s="105" t="s">
        <v>46</v>
      </c>
      <c r="B87" s="2"/>
      <c r="C87" s="2"/>
      <c r="D87" s="2"/>
      <c r="E87" s="2"/>
      <c r="F87" s="2"/>
      <c r="G87" s="2"/>
      <c r="H87" s="3"/>
      <c r="I87" s="3"/>
      <c r="J87" s="3"/>
    </row>
    <row r="88" spans="1:10" ht="12.75">
      <c r="A88" s="2" t="s">
        <v>47</v>
      </c>
      <c r="B88" s="2"/>
      <c r="C88" s="2"/>
      <c r="D88" s="2"/>
      <c r="E88" s="2"/>
      <c r="F88" s="2"/>
      <c r="G88" s="2"/>
      <c r="H88" s="3"/>
      <c r="I88" s="3"/>
      <c r="J88" s="3"/>
    </row>
    <row r="89" spans="1:10" ht="12.75">
      <c r="A89" s="2" t="s">
        <v>48</v>
      </c>
      <c r="B89" s="2"/>
      <c r="C89" s="2"/>
      <c r="D89" s="2"/>
      <c r="E89" s="2"/>
      <c r="F89" s="2"/>
      <c r="G89" s="2"/>
      <c r="H89" s="3"/>
      <c r="I89" s="3"/>
      <c r="J89" s="3"/>
    </row>
    <row r="90" spans="1:10" ht="12.75">
      <c r="A90" s="2" t="s">
        <v>49</v>
      </c>
      <c r="B90" s="2"/>
      <c r="C90" s="2"/>
      <c r="D90" s="2"/>
      <c r="E90" s="2"/>
      <c r="F90" s="2"/>
      <c r="G90" s="2"/>
      <c r="H90" s="3"/>
      <c r="I90" s="3"/>
      <c r="J90" s="3"/>
    </row>
    <row r="91" spans="1:10" ht="12.75">
      <c r="A91" s="2" t="s">
        <v>50</v>
      </c>
      <c r="B91" s="2"/>
      <c r="C91" s="2"/>
      <c r="D91" s="2"/>
      <c r="E91" s="2"/>
      <c r="F91" s="2"/>
      <c r="G91" s="2"/>
      <c r="H91" s="3"/>
      <c r="I91" s="3"/>
      <c r="J91" s="3"/>
    </row>
    <row r="92" spans="1:10" ht="12.75">
      <c r="A92" s="105" t="s">
        <v>51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 t="s">
        <v>52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 t="s">
        <v>53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105" t="s">
        <v>54</v>
      </c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 t="s">
        <v>55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 t="s">
        <v>56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 t="s">
        <v>57</v>
      </c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105" t="s">
        <v>58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 t="s">
        <v>59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 t="s">
        <v>60</v>
      </c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5" t="s">
        <v>61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 t="s">
        <v>62</v>
      </c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 t="s">
        <v>63</v>
      </c>
      <c r="B104" s="2"/>
      <c r="C104" s="2"/>
      <c r="D104" s="2"/>
      <c r="E104" s="2"/>
      <c r="F104" s="2"/>
      <c r="G104" s="2"/>
      <c r="H104" s="2"/>
      <c r="I104" s="2"/>
      <c r="J104" s="2"/>
    </row>
    <row r="105" spans="5:10" ht="12.75">
      <c r="E105" s="2"/>
      <c r="F105" s="2"/>
      <c r="G105" s="2"/>
      <c r="H105" s="2"/>
      <c r="I105" s="2"/>
      <c r="J105" s="2"/>
    </row>
    <row r="106" spans="5:10" ht="12.75">
      <c r="E106" s="2"/>
      <c r="F106" s="2"/>
      <c r="G106" s="2"/>
      <c r="H106" s="2"/>
      <c r="I106" s="2"/>
      <c r="J106" s="2"/>
    </row>
    <row r="107" spans="5:10" ht="12.75">
      <c r="E107" s="2"/>
      <c r="F107" s="2"/>
      <c r="G107" s="2"/>
      <c r="H107" s="2"/>
      <c r="I107" s="2"/>
      <c r="J107" s="2"/>
    </row>
    <row r="108" spans="5:10" ht="12.75">
      <c r="E108" s="2"/>
      <c r="F108" s="2"/>
      <c r="G108" s="2"/>
      <c r="H108" s="2"/>
      <c r="I108" s="2"/>
      <c r="J108" s="2"/>
    </row>
    <row r="109" spans="5:10" ht="12.75">
      <c r="E109" s="2"/>
      <c r="F109" s="2"/>
      <c r="G109" s="2"/>
      <c r="H109" s="2"/>
      <c r="I109" s="2"/>
      <c r="J109" s="2"/>
    </row>
    <row r="110" spans="5:10" ht="12.75">
      <c r="E110" s="2"/>
      <c r="F110" s="2"/>
      <c r="G110" s="2"/>
      <c r="H110" s="2"/>
      <c r="I110" s="2"/>
      <c r="J110" s="2"/>
    </row>
    <row r="111" spans="1:10" ht="12.75">
      <c r="A111" s="2" t="s">
        <v>66</v>
      </c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ht="12.75">
      <c r="A113" s="2"/>
    </row>
  </sheetData>
  <conditionalFormatting sqref="D6:E11">
    <cfRule type="expression" priority="1" dxfId="2" stopIfTrue="1">
      <formula>$I6="Z"</formula>
    </cfRule>
    <cfRule type="expression" priority="2" dxfId="1" stopIfTrue="1">
      <formula>$I6="T"</formula>
    </cfRule>
    <cfRule type="expression" priority="3" dxfId="0" stopIfTrue="1">
      <formula>$I6="Y"</formula>
    </cfRule>
  </conditionalFormatting>
  <printOptions/>
  <pageMargins left="0.72" right="0.2755905511811024" top="0.58" bottom="0.55118110236220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 topLeftCell="A1">
      <pane ySplit="4" topLeftCell="A5" activePane="bottomLeft" state="frozen"/>
      <selection pane="bottomLeft" activeCell="P20" sqref="P20"/>
    </sheetView>
  </sheetViews>
  <sheetFormatPr defaultColWidth="9.140625" defaultRowHeight="12.75"/>
  <cols>
    <col min="1" max="1" width="28.421875" style="0" customWidth="1"/>
    <col min="2" max="2" width="0.2890625" style="0" hidden="1" customWidth="1"/>
    <col min="3" max="3" width="12.8515625" style="0" customWidth="1"/>
    <col min="4" max="4" width="13.57421875" style="0" bestFit="1" customWidth="1"/>
    <col min="5" max="5" width="11.140625" style="0" customWidth="1"/>
    <col min="6" max="6" width="11.00390625" style="0" customWidth="1"/>
    <col min="7" max="7" width="9.57421875" style="0" customWidth="1"/>
    <col min="8" max="8" width="10.421875" style="0" customWidth="1"/>
    <col min="9" max="9" width="8.8515625" style="0" customWidth="1"/>
    <col min="10" max="10" width="11.7109375" style="0" customWidth="1"/>
  </cols>
  <sheetData>
    <row r="1" spans="1:10" ht="18">
      <c r="A1" s="1" t="s">
        <v>25</v>
      </c>
      <c r="B1" s="3"/>
      <c r="C1" s="3"/>
      <c r="D1" s="3"/>
      <c r="E1" s="3"/>
      <c r="F1" s="3"/>
      <c r="G1" s="3"/>
      <c r="H1" s="3"/>
      <c r="J1" s="76" t="s">
        <v>24</v>
      </c>
    </row>
    <row r="2" spans="1:10" ht="13.5" thickBot="1">
      <c r="A2" s="3"/>
      <c r="B2" s="3"/>
      <c r="C2" s="2" t="s">
        <v>20</v>
      </c>
      <c r="D2" s="3"/>
      <c r="E2" s="3"/>
      <c r="F2" s="3"/>
      <c r="G2" s="3"/>
      <c r="H2" s="3"/>
      <c r="I2" s="3"/>
      <c r="J2" s="3"/>
    </row>
    <row r="3" spans="1:8" ht="12.75">
      <c r="A3" s="65" t="s">
        <v>24</v>
      </c>
      <c r="B3" s="66" t="s">
        <v>0</v>
      </c>
      <c r="C3" s="67" t="s">
        <v>15</v>
      </c>
      <c r="D3" s="66" t="s">
        <v>15</v>
      </c>
      <c r="E3" s="66" t="s">
        <v>94</v>
      </c>
      <c r="F3" s="66" t="s">
        <v>14</v>
      </c>
      <c r="G3" s="68" t="s">
        <v>1</v>
      </c>
      <c r="H3" s="66" t="s">
        <v>1</v>
      </c>
    </row>
    <row r="4" spans="1:8" ht="13.5" thickBot="1">
      <c r="A4" s="69"/>
      <c r="B4" s="70">
        <v>40543</v>
      </c>
      <c r="C4" s="71" t="s">
        <v>21</v>
      </c>
      <c r="D4" s="73">
        <v>2017</v>
      </c>
      <c r="E4" s="73">
        <v>2018</v>
      </c>
      <c r="F4" s="74">
        <v>2019</v>
      </c>
      <c r="G4" s="75" t="s">
        <v>22</v>
      </c>
      <c r="H4" s="72" t="s">
        <v>23</v>
      </c>
    </row>
    <row r="5" spans="1:8" ht="13.5" thickBot="1">
      <c r="A5" s="77" t="s">
        <v>2</v>
      </c>
      <c r="B5" s="4"/>
      <c r="C5" s="4"/>
      <c r="D5" s="4"/>
      <c r="E5" s="38" t="s">
        <v>24</v>
      </c>
      <c r="F5" s="21" t="s">
        <v>24</v>
      </c>
      <c r="G5" s="20"/>
      <c r="H5" s="139" t="s">
        <v>24</v>
      </c>
    </row>
    <row r="6" spans="1:8" ht="12.75">
      <c r="A6" s="51" t="s">
        <v>3</v>
      </c>
      <c r="B6" s="5">
        <v>206419.37</v>
      </c>
      <c r="C6" s="41">
        <v>253680.31</v>
      </c>
      <c r="D6" s="122">
        <v>274686.63</v>
      </c>
      <c r="E6" s="122">
        <v>298328.32</v>
      </c>
      <c r="F6" s="41">
        <v>316341</v>
      </c>
      <c r="G6" s="39">
        <v>324400</v>
      </c>
      <c r="H6" s="136">
        <v>337900</v>
      </c>
    </row>
    <row r="7" spans="1:8" ht="12.75">
      <c r="A7" s="52" t="s">
        <v>4</v>
      </c>
      <c r="B7" s="6">
        <v>42795.8</v>
      </c>
      <c r="C7" s="82">
        <v>46776.43</v>
      </c>
      <c r="D7" s="123">
        <v>46110.95</v>
      </c>
      <c r="E7" s="123">
        <v>46534.09</v>
      </c>
      <c r="F7" s="82">
        <v>39428</v>
      </c>
      <c r="G7" s="37">
        <v>46000</v>
      </c>
      <c r="H7" s="129">
        <v>47000</v>
      </c>
    </row>
    <row r="8" spans="1:8" ht="12.75">
      <c r="A8" s="52" t="s">
        <v>5</v>
      </c>
      <c r="B8" s="6">
        <v>19912.74</v>
      </c>
      <c r="C8" s="82">
        <v>4220.94</v>
      </c>
      <c r="D8" s="123">
        <v>2565.26</v>
      </c>
      <c r="E8" s="123">
        <v>4277.89</v>
      </c>
      <c r="F8" s="82">
        <v>12965.67</v>
      </c>
      <c r="G8" s="37">
        <v>12000</v>
      </c>
      <c r="H8" s="129">
        <v>13000</v>
      </c>
    </row>
    <row r="9" spans="1:8" ht="12.75">
      <c r="A9" s="52" t="s">
        <v>6</v>
      </c>
      <c r="B9" s="6">
        <v>159729</v>
      </c>
      <c r="C9" s="124">
        <v>44796.75</v>
      </c>
      <c r="D9" s="123">
        <v>56851.08</v>
      </c>
      <c r="E9" s="123">
        <v>79468.98</v>
      </c>
      <c r="F9" s="124">
        <v>194611.87</v>
      </c>
      <c r="G9" s="37">
        <v>60000</v>
      </c>
      <c r="H9" s="129">
        <v>60000</v>
      </c>
    </row>
    <row r="10" spans="1:8" ht="12.75">
      <c r="A10" s="53" t="s">
        <v>16</v>
      </c>
      <c r="B10" s="7">
        <v>125419.72</v>
      </c>
      <c r="C10" s="42">
        <v>41861.75</v>
      </c>
      <c r="D10" s="125">
        <v>56164.55</v>
      </c>
      <c r="E10" s="125">
        <v>58469.09</v>
      </c>
      <c r="F10" s="42">
        <v>44990.61</v>
      </c>
      <c r="G10" s="37">
        <v>45000</v>
      </c>
      <c r="H10" s="129">
        <v>47000</v>
      </c>
    </row>
    <row r="11" spans="1:8" ht="12.75">
      <c r="A11" s="54" t="s">
        <v>17</v>
      </c>
      <c r="B11" s="7">
        <f>B9-B10</f>
        <v>34309.28</v>
      </c>
      <c r="C11" s="47">
        <v>2935</v>
      </c>
      <c r="D11" s="125">
        <v>686.54</v>
      </c>
      <c r="E11" s="125">
        <v>20999.89</v>
      </c>
      <c r="F11" s="47">
        <v>144463.7</v>
      </c>
      <c r="G11" s="37">
        <v>35000</v>
      </c>
      <c r="H11" s="129">
        <v>36000</v>
      </c>
    </row>
    <row r="12" spans="1:8" ht="13.5" thickBot="1">
      <c r="A12" s="55" t="s">
        <v>7</v>
      </c>
      <c r="B12" s="8">
        <f aca="true" t="shared" si="0" ref="B12">SUM(B6:B9)</f>
        <v>428856.91</v>
      </c>
      <c r="C12" s="40">
        <f>SUM(C6:C9)</f>
        <v>349474.43</v>
      </c>
      <c r="D12" s="40">
        <f aca="true" t="shared" si="1" ref="D12:H12">SUM(D6:D9)</f>
        <v>380213.92000000004</v>
      </c>
      <c r="E12" s="40">
        <f t="shared" si="1"/>
        <v>428609.28</v>
      </c>
      <c r="F12" s="40">
        <f t="shared" si="1"/>
        <v>563346.54</v>
      </c>
      <c r="G12" s="40">
        <f t="shared" si="1"/>
        <v>442400</v>
      </c>
      <c r="H12" s="140">
        <f t="shared" si="1"/>
        <v>457900</v>
      </c>
    </row>
    <row r="13" spans="1:8" ht="13.5" thickBot="1">
      <c r="A13" s="138"/>
      <c r="B13" s="9"/>
      <c r="C13" s="13"/>
      <c r="D13" s="13"/>
      <c r="E13" s="13"/>
      <c r="F13" s="13"/>
      <c r="G13" s="12"/>
      <c r="H13" s="135"/>
    </row>
    <row r="14" spans="1:8" ht="13.5" thickBot="1">
      <c r="A14" s="137" t="s">
        <v>8</v>
      </c>
      <c r="B14" s="4"/>
      <c r="C14" s="11"/>
      <c r="D14" s="11"/>
      <c r="E14" s="11"/>
      <c r="F14" s="11"/>
      <c r="G14" s="10"/>
      <c r="H14" s="141"/>
    </row>
    <row r="15" spans="1:8" ht="12.75">
      <c r="A15" s="57" t="s">
        <v>9</v>
      </c>
      <c r="B15" s="5">
        <v>324554.27</v>
      </c>
      <c r="C15" s="41">
        <v>281938.13</v>
      </c>
      <c r="D15" s="41">
        <v>303642.37</v>
      </c>
      <c r="E15" s="41">
        <v>333468.85</v>
      </c>
      <c r="F15" s="41">
        <v>343350.34</v>
      </c>
      <c r="G15" s="41">
        <v>345400</v>
      </c>
      <c r="H15" s="136">
        <v>346800</v>
      </c>
    </row>
    <row r="16" spans="1:8" ht="12.75">
      <c r="A16" s="58" t="s">
        <v>10</v>
      </c>
      <c r="B16" s="7">
        <v>22393.75</v>
      </c>
      <c r="C16" s="42">
        <v>37893.31</v>
      </c>
      <c r="D16" s="42">
        <v>42621.97</v>
      </c>
      <c r="E16" s="42">
        <v>45518.97</v>
      </c>
      <c r="F16" s="42">
        <v>44613.3</v>
      </c>
      <c r="G16" s="42">
        <v>44880</v>
      </c>
      <c r="H16" s="129">
        <v>45062</v>
      </c>
    </row>
    <row r="17" spans="1:8" ht="15.75" customHeight="1" thickBot="1">
      <c r="A17" s="59" t="s">
        <v>11</v>
      </c>
      <c r="B17" s="14">
        <v>69056.68</v>
      </c>
      <c r="C17" s="43">
        <v>32587.11</v>
      </c>
      <c r="D17" s="43">
        <v>58253.51</v>
      </c>
      <c r="E17" s="42">
        <v>115048.22</v>
      </c>
      <c r="F17" s="43">
        <v>219996.2</v>
      </c>
      <c r="G17" s="43">
        <v>97000</v>
      </c>
      <c r="H17" s="129">
        <v>111100</v>
      </c>
    </row>
    <row r="18" spans="1:8" ht="15.75" customHeight="1" thickBot="1">
      <c r="A18" s="60" t="s">
        <v>12</v>
      </c>
      <c r="B18" s="15">
        <f aca="true" t="shared" si="2" ref="B18:H18">B15+B17</f>
        <v>393610.95</v>
      </c>
      <c r="C18" s="44">
        <f>C15+C17</f>
        <v>314525.24</v>
      </c>
      <c r="D18" s="44">
        <f t="shared" si="2"/>
        <v>361895.88</v>
      </c>
      <c r="E18" s="44">
        <f t="shared" si="2"/>
        <v>448517.06999999995</v>
      </c>
      <c r="F18" s="44">
        <f t="shared" si="2"/>
        <v>563346.54</v>
      </c>
      <c r="G18" s="44">
        <f t="shared" si="2"/>
        <v>442400</v>
      </c>
      <c r="H18" s="130">
        <f t="shared" si="2"/>
        <v>457900</v>
      </c>
    </row>
    <row r="19" spans="1:8" ht="8.1" customHeight="1" thickBot="1">
      <c r="A19" s="56"/>
      <c r="B19" s="16"/>
      <c r="C19" s="45"/>
      <c r="D19" s="16"/>
      <c r="E19" s="16"/>
      <c r="F19" s="45"/>
      <c r="G19" s="45"/>
      <c r="H19" s="142"/>
    </row>
    <row r="20" spans="1:8" ht="12.75">
      <c r="A20" s="61" t="s">
        <v>13</v>
      </c>
      <c r="B20" s="18">
        <f aca="true" t="shared" si="3" ref="B20:H20">B12-B18</f>
        <v>35245.95999999996</v>
      </c>
      <c r="C20" s="46">
        <f t="shared" si="3"/>
        <v>34949.19</v>
      </c>
      <c r="D20" s="46">
        <f t="shared" si="3"/>
        <v>18318.040000000037</v>
      </c>
      <c r="E20" s="46">
        <f t="shared" si="3"/>
        <v>-19907.78999999992</v>
      </c>
      <c r="F20" s="46">
        <f t="shared" si="3"/>
        <v>0</v>
      </c>
      <c r="G20" s="46">
        <f t="shared" si="3"/>
        <v>0</v>
      </c>
      <c r="H20" s="131">
        <f t="shared" si="3"/>
        <v>0</v>
      </c>
    </row>
    <row r="21" spans="1:8" ht="12.75">
      <c r="A21" s="62" t="s">
        <v>18</v>
      </c>
      <c r="B21" s="6"/>
      <c r="C21" s="47">
        <f aca="true" t="shared" si="4" ref="C21:H21">C6+C7+C10-C15</f>
        <v>60380.359999999986</v>
      </c>
      <c r="D21" s="47">
        <f t="shared" si="4"/>
        <v>73319.76000000001</v>
      </c>
      <c r="E21" s="47">
        <f t="shared" si="4"/>
        <v>69862.65000000002</v>
      </c>
      <c r="F21" s="47">
        <f t="shared" si="4"/>
        <v>57409.26999999996</v>
      </c>
      <c r="G21" s="47">
        <f t="shared" si="4"/>
        <v>70000</v>
      </c>
      <c r="H21" s="132">
        <f t="shared" si="4"/>
        <v>85100</v>
      </c>
    </row>
    <row r="22" spans="1:8" ht="13.5" thickBot="1">
      <c r="A22" s="63" t="s">
        <v>19</v>
      </c>
      <c r="B22" s="14"/>
      <c r="C22" s="48">
        <f aca="true" t="shared" si="5" ref="C22:H22">C8+C11-C17</f>
        <v>-25431.170000000002</v>
      </c>
      <c r="D22" s="48">
        <f t="shared" si="5"/>
        <v>-55001.71</v>
      </c>
      <c r="E22" s="48">
        <f t="shared" si="5"/>
        <v>-89770.44</v>
      </c>
      <c r="F22" s="48">
        <f t="shared" si="5"/>
        <v>-62566.82999999999</v>
      </c>
      <c r="G22" s="48">
        <f t="shared" si="5"/>
        <v>-50000</v>
      </c>
      <c r="H22" s="133">
        <f t="shared" si="5"/>
        <v>-62100</v>
      </c>
    </row>
    <row r="23" spans="1:8" ht="8.1" customHeight="1" thickBot="1">
      <c r="A23" s="64"/>
      <c r="B23" s="11"/>
      <c r="C23" s="10"/>
      <c r="D23" s="10"/>
      <c r="E23" s="10"/>
      <c r="F23" s="10"/>
      <c r="G23" s="11"/>
      <c r="H23" s="143"/>
    </row>
    <row r="24" spans="1:8" ht="13.5" thickBot="1">
      <c r="A24" s="77" t="s">
        <v>27</v>
      </c>
      <c r="B24" s="78"/>
      <c r="C24" s="79"/>
      <c r="D24" s="79"/>
      <c r="E24" s="79"/>
      <c r="F24" s="79"/>
      <c r="G24" s="80"/>
      <c r="H24" s="134"/>
    </row>
    <row r="25" spans="1:8" ht="13.5" thickBot="1">
      <c r="A25" s="50" t="s">
        <v>98</v>
      </c>
      <c r="B25" s="4"/>
      <c r="C25" s="12"/>
      <c r="D25" s="12"/>
      <c r="E25" s="12"/>
      <c r="F25" s="12"/>
      <c r="G25" s="13"/>
      <c r="H25" s="144"/>
    </row>
    <row r="26" spans="1:17" ht="12.75">
      <c r="A26" s="57" t="s">
        <v>28</v>
      </c>
      <c r="B26" s="5">
        <v>3820.16</v>
      </c>
      <c r="C26" s="41">
        <v>-1393.68</v>
      </c>
      <c r="D26" s="41">
        <v>0</v>
      </c>
      <c r="E26" s="41">
        <v>0</v>
      </c>
      <c r="F26" s="41">
        <v>6624</v>
      </c>
      <c r="G26" s="39">
        <v>6615</v>
      </c>
      <c r="H26" s="128">
        <v>6615</v>
      </c>
      <c r="Q26" s="119"/>
    </row>
    <row r="27" spans="1:8" ht="12.75">
      <c r="A27" s="59" t="s">
        <v>29</v>
      </c>
      <c r="B27" s="6">
        <v>25985.6</v>
      </c>
      <c r="C27" s="82">
        <v>3000</v>
      </c>
      <c r="D27" s="82">
        <v>8000</v>
      </c>
      <c r="E27" s="82">
        <v>50000</v>
      </c>
      <c r="F27" s="82">
        <v>24000</v>
      </c>
      <c r="G27" s="82">
        <v>0</v>
      </c>
      <c r="H27" s="129">
        <v>0</v>
      </c>
    </row>
    <row r="28" spans="1:8" ht="12.75">
      <c r="A28" s="84" t="s">
        <v>30</v>
      </c>
      <c r="B28" s="6">
        <v>0</v>
      </c>
      <c r="C28" s="37">
        <v>0</v>
      </c>
      <c r="D28" s="120">
        <v>0</v>
      </c>
      <c r="E28" s="121">
        <v>0</v>
      </c>
      <c r="F28" s="82">
        <v>0</v>
      </c>
      <c r="G28" s="82">
        <v>0</v>
      </c>
      <c r="H28" s="129">
        <v>0</v>
      </c>
    </row>
    <row r="29" spans="1:8" ht="12.75">
      <c r="A29" s="126" t="s">
        <v>99</v>
      </c>
      <c r="B29" s="86"/>
      <c r="C29" s="124"/>
      <c r="D29" s="120"/>
      <c r="E29" s="121"/>
      <c r="F29" s="88"/>
      <c r="G29" s="88"/>
      <c r="H29" s="129"/>
    </row>
    <row r="30" spans="1:8" ht="12.75">
      <c r="A30" s="84" t="s">
        <v>31</v>
      </c>
      <c r="B30" s="86">
        <v>-65000</v>
      </c>
      <c r="C30" s="82">
        <v>-36614.67</v>
      </c>
      <c r="D30" s="82">
        <v>-22614.68</v>
      </c>
      <c r="E30" s="82">
        <v>-50000</v>
      </c>
      <c r="F30" s="88">
        <v>-30624</v>
      </c>
      <c r="G30" s="88">
        <v>-6615</v>
      </c>
      <c r="H30" s="129">
        <v>-6615</v>
      </c>
    </row>
    <row r="31" spans="1:8" ht="12.75">
      <c r="A31" s="84" t="s">
        <v>32</v>
      </c>
      <c r="B31" s="86"/>
      <c r="C31" s="88">
        <v>59.16</v>
      </c>
      <c r="D31" s="88">
        <v>122.79</v>
      </c>
      <c r="E31" s="88">
        <v>0</v>
      </c>
      <c r="F31" s="88">
        <v>0</v>
      </c>
      <c r="G31" s="88">
        <v>0</v>
      </c>
      <c r="H31" s="129">
        <v>0</v>
      </c>
    </row>
    <row r="32" spans="1:8" ht="13.5" thickBot="1">
      <c r="A32" s="60" t="s">
        <v>33</v>
      </c>
      <c r="B32" s="89">
        <f>SUM(B26:B30)</f>
        <v>-35194.240000000005</v>
      </c>
      <c r="C32" s="44">
        <f>SUM(C26:C31)</f>
        <v>-34949.189999999995</v>
      </c>
      <c r="D32" s="44">
        <f>SUM(D26:D31)</f>
        <v>-14491.89</v>
      </c>
      <c r="E32" s="44">
        <f aca="true" t="shared" si="6" ref="E32:H32">SUM(E26:E31)</f>
        <v>0</v>
      </c>
      <c r="F32" s="44">
        <f t="shared" si="6"/>
        <v>0</v>
      </c>
      <c r="G32" s="44">
        <f t="shared" si="6"/>
        <v>0</v>
      </c>
      <c r="H32" s="130">
        <f t="shared" si="6"/>
        <v>0</v>
      </c>
    </row>
    <row r="33" spans="1:10" ht="12.75">
      <c r="A33" s="3"/>
      <c r="B33" s="3"/>
      <c r="C33" s="19"/>
      <c r="D33" s="19"/>
      <c r="E33" s="19"/>
      <c r="F33" s="19"/>
      <c r="G33" s="19"/>
      <c r="H33" s="19"/>
      <c r="I33" s="19"/>
      <c r="J33" s="19"/>
    </row>
    <row r="34" spans="1:8" s="112" customFormat="1" ht="12.75">
      <c r="A34" s="111" t="s">
        <v>85</v>
      </c>
      <c r="D34" s="112" t="s">
        <v>67</v>
      </c>
      <c r="F34" s="112" t="s">
        <v>68</v>
      </c>
      <c r="H34" s="112" t="s">
        <v>69</v>
      </c>
    </row>
    <row r="35" ht="12.75">
      <c r="A35" s="127" t="s">
        <v>100</v>
      </c>
    </row>
    <row r="36" ht="12.75">
      <c r="A36" s="106"/>
    </row>
    <row r="37" spans="1:8" s="112" customFormat="1" ht="12.75">
      <c r="A37" s="111" t="s">
        <v>70</v>
      </c>
      <c r="C37" s="108" t="s">
        <v>83</v>
      </c>
      <c r="D37" s="113">
        <v>50000000</v>
      </c>
      <c r="F37" s="114">
        <v>40574</v>
      </c>
      <c r="H37" s="114">
        <v>44227</v>
      </c>
    </row>
    <row r="38" spans="1:4" ht="12.75">
      <c r="A38" s="108" t="s">
        <v>72</v>
      </c>
      <c r="C38" s="108" t="s">
        <v>71</v>
      </c>
      <c r="D38" s="109">
        <v>413223</v>
      </c>
    </row>
    <row r="39" spans="1:4" ht="12.75">
      <c r="A39" s="106" t="s">
        <v>75</v>
      </c>
      <c r="D39" s="110">
        <v>4958676</v>
      </c>
    </row>
    <row r="40" spans="1:4" ht="12.75">
      <c r="A40" s="106" t="s">
        <v>76</v>
      </c>
      <c r="D40" s="110">
        <v>413223</v>
      </c>
    </row>
    <row r="42" spans="1:8" s="112" customFormat="1" ht="12.75">
      <c r="A42" s="112" t="s">
        <v>73</v>
      </c>
      <c r="C42" s="108" t="s">
        <v>84</v>
      </c>
      <c r="D42" s="115">
        <v>20000000</v>
      </c>
      <c r="F42" s="114">
        <v>42035</v>
      </c>
      <c r="H42" s="114">
        <v>46418</v>
      </c>
    </row>
    <row r="43" spans="1:4" ht="12.75">
      <c r="A43" s="108" t="s">
        <v>74</v>
      </c>
      <c r="C43" s="108" t="s">
        <v>71</v>
      </c>
      <c r="D43" s="116">
        <v>138000</v>
      </c>
    </row>
    <row r="44" spans="1:4" ht="12.75">
      <c r="A44" s="2" t="s">
        <v>75</v>
      </c>
      <c r="D44" s="110">
        <v>1656000</v>
      </c>
    </row>
    <row r="45" spans="1:4" ht="12.75">
      <c r="A45" s="2" t="s">
        <v>76</v>
      </c>
      <c r="D45" s="110">
        <v>1656000</v>
      </c>
    </row>
    <row r="46" spans="1:4" ht="12.75">
      <c r="A46" s="2" t="s">
        <v>77</v>
      </c>
      <c r="D46" s="110">
        <v>1656000</v>
      </c>
    </row>
    <row r="47" spans="1:4" ht="12.75">
      <c r="A47" s="2" t="s">
        <v>78</v>
      </c>
      <c r="D47" s="110">
        <v>1656000</v>
      </c>
    </row>
    <row r="48" spans="1:4" ht="12.75">
      <c r="A48" s="2" t="s">
        <v>79</v>
      </c>
      <c r="D48" s="110">
        <v>1656000</v>
      </c>
    </row>
    <row r="49" spans="1:4" ht="12.75">
      <c r="A49" s="2" t="s">
        <v>80</v>
      </c>
      <c r="D49" s="110">
        <v>1656000</v>
      </c>
    </row>
    <row r="50" spans="1:4" ht="12.75">
      <c r="A50" s="2" t="s">
        <v>81</v>
      </c>
      <c r="D50" s="110">
        <v>1656000</v>
      </c>
    </row>
    <row r="51" spans="1:4" ht="12.75">
      <c r="A51" s="2" t="s">
        <v>82</v>
      </c>
      <c r="D51" s="110">
        <v>138000</v>
      </c>
    </row>
    <row r="53" spans="1:6" s="112" customFormat="1" ht="12.75">
      <c r="A53" s="112" t="s">
        <v>87</v>
      </c>
      <c r="D53" s="115">
        <v>24644000</v>
      </c>
      <c r="F53" s="108" t="s">
        <v>97</v>
      </c>
    </row>
    <row r="54" ht="12.95" customHeight="1"/>
    <row r="56" spans="1:4" s="119" customFormat="1" ht="12.75">
      <c r="A56" s="117" t="s">
        <v>64</v>
      </c>
      <c r="B56" s="118"/>
      <c r="C56" s="118"/>
      <c r="D56" s="118"/>
    </row>
    <row r="57" spans="1:4" ht="12.75">
      <c r="A57" s="2" t="s">
        <v>93</v>
      </c>
      <c r="B57" s="2"/>
      <c r="C57" s="2"/>
      <c r="D57" s="2"/>
    </row>
    <row r="58" spans="1:4" ht="12.75">
      <c r="A58" s="2" t="s">
        <v>95</v>
      </c>
      <c r="B58" s="2"/>
      <c r="C58" s="2"/>
      <c r="D58" s="2"/>
    </row>
    <row r="59" spans="1:4" ht="12.75">
      <c r="A59" s="2" t="s">
        <v>91</v>
      </c>
      <c r="B59" s="2"/>
      <c r="C59" s="2"/>
      <c r="D59" s="2"/>
    </row>
    <row r="60" spans="1:4" ht="12.75">
      <c r="A60" s="2" t="s">
        <v>88</v>
      </c>
      <c r="B60" s="2"/>
      <c r="C60" s="2"/>
      <c r="D60" s="2"/>
    </row>
    <row r="61" spans="1:4" ht="12.75">
      <c r="A61" s="2" t="s">
        <v>89</v>
      </c>
      <c r="B61" s="2"/>
      <c r="C61" s="2"/>
      <c r="D61" s="2"/>
    </row>
    <row r="62" ht="12.75">
      <c r="A62" s="2" t="s">
        <v>96</v>
      </c>
    </row>
    <row r="64" ht="12.75">
      <c r="A64" s="2" t="s">
        <v>92</v>
      </c>
    </row>
    <row r="77" spans="5:10" ht="12.75">
      <c r="E77" s="2"/>
      <c r="F77" s="2"/>
      <c r="G77" s="2"/>
      <c r="H77" s="2"/>
      <c r="I77" s="2"/>
      <c r="J77" s="2"/>
    </row>
    <row r="78" spans="5:10" ht="12.75">
      <c r="E78" s="2"/>
      <c r="F78" s="2"/>
      <c r="G78" s="2"/>
      <c r="H78" s="2"/>
      <c r="I78" s="2"/>
      <c r="J78" s="2"/>
    </row>
    <row r="79" spans="5:10" ht="12.75">
      <c r="E79" s="2"/>
      <c r="F79" s="2"/>
      <c r="G79" s="2"/>
      <c r="H79" s="2"/>
      <c r="I79" s="2"/>
      <c r="J79" s="2"/>
    </row>
    <row r="80" spans="5:10" ht="12.75">
      <c r="E80" s="2"/>
      <c r="F80" s="2"/>
      <c r="G80" s="2"/>
      <c r="H80" s="2"/>
      <c r="I80" s="2"/>
      <c r="J80" s="2"/>
    </row>
    <row r="81" spans="5:10" ht="12.75">
      <c r="E81" s="2"/>
      <c r="F81" s="2"/>
      <c r="G81" s="2"/>
      <c r="H81" s="2"/>
      <c r="I81" s="2"/>
      <c r="J81" s="2"/>
    </row>
    <row r="82" spans="5:10" ht="12.75">
      <c r="E82" s="2"/>
      <c r="F82" s="2"/>
      <c r="G82" s="2"/>
      <c r="H82" s="2"/>
      <c r="I82" s="2"/>
      <c r="J82" s="2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ht="12.75">
      <c r="A84" s="2"/>
    </row>
  </sheetData>
  <conditionalFormatting sqref="D6:E11">
    <cfRule type="expression" priority="1" dxfId="2" stopIfTrue="1">
      <formula>$I6="Z"</formula>
    </cfRule>
    <cfRule type="expression" priority="2" dxfId="1" stopIfTrue="1">
      <formula>$I6="T"</formula>
    </cfRule>
    <cfRule type="expression" priority="3" dxfId="0" stopIfTrue="1">
      <formula>$I6="Y"</formula>
    </cfRule>
  </conditionalFormatting>
  <printOptions/>
  <pageMargins left="0.7" right="0.7" top="0.787401575" bottom="0.787401575" header="0.3" footer="0.3"/>
  <pageSetup horizontalDpi="600" verticalDpi="600" orientation="portrait" paperSize="9" scale="83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2019-11-18T09:04:22Z</cp:lastPrinted>
  <dcterms:created xsi:type="dcterms:W3CDTF">2010-01-29T11:00:02Z</dcterms:created>
  <dcterms:modified xsi:type="dcterms:W3CDTF">2019-11-18T09:04:28Z</dcterms:modified>
  <cp:category/>
  <cp:version/>
  <cp:contentType/>
  <cp:contentStatus/>
</cp:coreProperties>
</file>