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10" windowWidth="11100" windowHeight="6350" activeTab="2"/>
  </bookViews>
  <sheets>
    <sheet name="RO č.7 13.6." sheetId="21" r:id="rId1"/>
    <sheet name="dodatek" sheetId="28" r:id="rId2"/>
    <sheet name="Schváleno" sheetId="27" r:id="rId3"/>
  </sheets>
  <definedNames/>
  <calcPr calcId="145621"/>
</workbook>
</file>

<file path=xl/sharedStrings.xml><?xml version="1.0" encoding="utf-8"?>
<sst xmlns="http://schemas.openxmlformats.org/spreadsheetml/2006/main" count="538" uniqueCount="167">
  <si>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</si>
  <si>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</si>
  <si>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</si>
  <si>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</si>
  <si>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</si>
  <si>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</si>
  <si>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</si>
  <si>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</si>
  <si>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</si>
  <si>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</si>
  <si>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</si>
  <si>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</si>
  <si>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</si>
  <si>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</si>
  <si>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</si>
  <si>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</si>
  <si>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</si>
  <si>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</si>
  <si>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</si>
  <si>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</si>
  <si>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</si>
  <si>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</si>
  <si>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</si>
  <si>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</si>
  <si>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</si>
  <si>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</si>
  <si>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</si>
  <si>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</si>
  <si>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</si>
  <si>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</si>
  <si>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</si>
  <si>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</si>
  <si>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</si>
  <si>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</si>
  <si>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</si>
  <si>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</si>
  <si>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</si>
  <si>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NZ</t>
  </si>
  <si>
    <t>0516</t>
  </si>
  <si>
    <t>Výdaje běžné saldo</t>
  </si>
  <si>
    <t>investice</t>
  </si>
  <si>
    <t xml:space="preserve">B) Změny v běžných výdajích  </t>
  </si>
  <si>
    <t xml:space="preserve">A) Změny příjmů a jejich použití </t>
  </si>
  <si>
    <t xml:space="preserve"> </t>
  </si>
  <si>
    <t xml:space="preserve">A) Změny příjmů a jejich použití      </t>
  </si>
  <si>
    <t>Příloha usn. č. RMO xxx/06/18</t>
  </si>
  <si>
    <t xml:space="preserve">Rozpočtové opatření č. 7/2018 - změna schváleného rozpočtu roku 2018 - červen  (údaje v tis. Kč) </t>
  </si>
  <si>
    <t>0772</t>
  </si>
  <si>
    <t>SOC - dotace na SS - snížení</t>
  </si>
  <si>
    <t>0406</t>
  </si>
  <si>
    <t xml:space="preserve">SOC - PAPDUN - DPP, DPČ </t>
  </si>
  <si>
    <t>SOC - PAPDUN - soc. zabezpečení</t>
  </si>
  <si>
    <t>SOC - PAPDUN - povinné poj. na veř. zdravotní pojištění</t>
  </si>
  <si>
    <t>SOC - PAPDUN - nájemné</t>
  </si>
  <si>
    <t>SOC - PAPDUN - školení</t>
  </si>
  <si>
    <t>SOC - PAPDUN - cestovné tuzemské i zahraniční</t>
  </si>
  <si>
    <t>SOC - PAPDUN - pohoštění</t>
  </si>
  <si>
    <t>104 1 13013</t>
  </si>
  <si>
    <t>SOC - PAPDUN - ost. služby</t>
  </si>
  <si>
    <t>0358</t>
  </si>
  <si>
    <r>
      <t xml:space="preserve">Neinv. dot. MŠMT pro ZŠ Mánesova OP výzkum, vývoj, vzd. (518 950,16 Kč)        </t>
    </r>
    <r>
      <rPr>
        <b/>
        <sz val="10"/>
        <rFont val="Arial CE"/>
        <family val="2"/>
      </rPr>
      <t>P</t>
    </r>
  </si>
  <si>
    <r>
      <t xml:space="preserve">Neinv. dot MŠMT pro ZŠ Mánesova OP výzkum, vývoj, vzd. (91 579,44 Kč)           </t>
    </r>
    <r>
      <rPr>
        <b/>
        <sz val="10"/>
        <rFont val="Arial CE"/>
        <family val="2"/>
      </rPr>
      <t>P</t>
    </r>
  </si>
  <si>
    <r>
      <t xml:space="preserve">Příspěvek ZŠ Mánesova OP výzkum, vývoj, vzd. (518 950,16 Kč)                           </t>
    </r>
    <r>
      <rPr>
        <b/>
        <sz val="10"/>
        <rFont val="Arial CE"/>
        <family val="2"/>
      </rPr>
      <t>V</t>
    </r>
  </si>
  <si>
    <r>
      <t xml:space="preserve">Příspěvek ZŠ Mánesova OP výzkum, vývoj, vzd. (91 579,44 Kč)                             </t>
    </r>
    <r>
      <rPr>
        <b/>
        <sz val="10"/>
        <rFont val="Arial CE"/>
        <family val="2"/>
      </rPr>
      <t>V</t>
    </r>
  </si>
  <si>
    <r>
      <t xml:space="preserve">Volby prezidenta ČR - dorovnání dotace 2017 (2 502,10 Kč)                               </t>
    </r>
    <r>
      <rPr>
        <b/>
        <sz val="10"/>
        <rFont val="Arial"/>
        <family val="2"/>
      </rPr>
      <t>P</t>
    </r>
  </si>
  <si>
    <t>8258</t>
  </si>
  <si>
    <t>0322</t>
  </si>
  <si>
    <t>7207</t>
  </si>
  <si>
    <t>ORM - rekonstrukce obřadní síně MěÚ nákup materiálu - snížení</t>
  </si>
  <si>
    <t>ORM - rekonstrukce obřadní síně MěÚ vybavení do 40 tis. Kč - zvýšení</t>
  </si>
  <si>
    <r>
      <t xml:space="preserve">SOC - Domov pro Seniory Lukov, p. o. (Domov ZR) </t>
    </r>
    <r>
      <rPr>
        <b/>
        <sz val="10"/>
        <rFont val="Arial CE"/>
        <family val="2"/>
      </rPr>
      <t>usn. RMO xx/06/18</t>
    </r>
  </si>
  <si>
    <t>Rekapitulace Rozpočtového opatření č. 7</t>
  </si>
  <si>
    <t>Příspěvek SMO snížení</t>
  </si>
  <si>
    <t>Rekapitulace celkového rozpočtu města na rok 2018 včetně RO č. 7</t>
  </si>
  <si>
    <t>8257</t>
  </si>
  <si>
    <r>
      <t xml:space="preserve">SNTE odvod zisku za rok 2017     (1 004 073,64 Kč)                                           </t>
    </r>
    <r>
      <rPr>
        <b/>
        <sz val="10"/>
        <rFont val="Arial"/>
        <family val="2"/>
      </rPr>
      <t>P</t>
    </r>
  </si>
  <si>
    <r>
      <t xml:space="preserve">Mor. skládková a.s. dividendy za rok 2017  (4 000 000 Kč)                                   </t>
    </r>
    <r>
      <rPr>
        <b/>
        <sz val="10"/>
        <rFont val="Arial"/>
        <family val="2"/>
      </rPr>
      <t>P</t>
    </r>
  </si>
  <si>
    <r>
      <t xml:space="preserve">Volby do Parlamentu ČR - dorovnání dotace 2017 (33 393,90 Kč)                       </t>
    </r>
    <r>
      <rPr>
        <b/>
        <sz val="10"/>
        <rFont val="Arial"/>
        <family val="2"/>
      </rPr>
      <t>P</t>
    </r>
  </si>
  <si>
    <r>
      <t xml:space="preserve">Daň z hazardních her - zvýšení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</si>
  <si>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Předpokládaná dotace - volby - do 1/3 senátu a ZMO                                       </t>
    </r>
    <r>
      <rPr>
        <b/>
        <sz val="10"/>
        <rFont val="Arial"/>
        <family val="2"/>
      </rPr>
      <t xml:space="preserve"> P</t>
    </r>
  </si>
  <si>
    <r>
      <t xml:space="preserve">Platy zaměstnanců v prac. poměru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</si>
  <si>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Ostatní platy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</si>
  <si>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Ostatní osobní výdaje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</si>
  <si>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Ostatní osobní výdaje - vlastní                                                                    </t>
    </r>
    <r>
      <rPr>
        <b/>
        <sz val="10"/>
        <rFont val="Arial"/>
        <family val="2"/>
      </rPr>
      <t xml:space="preserve">   V</t>
    </r>
  </si>
  <si>
    <t>Sociální zabezpečení                                                                                    V</t>
  </si>
  <si>
    <t>Povinné pojištění na veřejné zdravotní pojištění                                                V</t>
  </si>
  <si>
    <r>
      <t xml:space="preserve">Ostatní povinné výdaje placené zaměstnavatelem                                           </t>
    </r>
    <r>
      <rPr>
        <b/>
        <sz val="10"/>
        <rFont val="Arial"/>
        <family val="2"/>
      </rPr>
      <t>V</t>
    </r>
  </si>
  <si>
    <r>
      <t xml:space="preserve">Nákup materiálu j.n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</si>
  <si>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Služby pošt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</si>
  <si>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Nájemné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</si>
  <si>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Vytvoření rezervy na investice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</si>
  <si>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Vytvoření rezervy na investice                                                                           </t>
    </r>
    <r>
      <rPr>
        <b/>
        <sz val="10"/>
        <rFont val="Arial"/>
        <family val="2"/>
      </rPr>
      <t>V</t>
    </r>
  </si>
  <si>
    <t>č.7</t>
  </si>
  <si>
    <r>
      <t xml:space="preserve">Nákup ostatních služeb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</si>
  <si>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Pohoštění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</si>
  <si>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Pohoštění - vlastní                                                                                        </t>
    </r>
    <r>
      <rPr>
        <b/>
        <sz val="10"/>
        <rFont val="Arial"/>
        <family val="2"/>
      </rPr>
      <t>V</t>
    </r>
  </si>
  <si>
    <t>Rekapitulace celkového rozpočtu města na rok 2018 včetně RO č. 7 včetně dodatku č.1</t>
  </si>
  <si>
    <t>Otrokovice 13.6.2018</t>
  </si>
  <si>
    <t xml:space="preserve">Rozpočtové opatření č. 7/2018 - změna schváleného rozpočtu roku 2018 - červen (údaje v tis. Kč) DODATEK č. 1 </t>
  </si>
  <si>
    <t>č. 7</t>
  </si>
  <si>
    <t>SOC - Partnerství pro duševně nemocné (PAPDUN) - platy zaměstnanců (PS)</t>
  </si>
  <si>
    <t>C) Změny v investicích</t>
  </si>
  <si>
    <t>ORM MěÚ Obřadní síň rekonstrukce stavební práce zvýšení</t>
  </si>
  <si>
    <t>ORM Školní čp. 1299 schody + madla balkon snížení</t>
  </si>
  <si>
    <t>Otrokovice 6.6.2018</t>
  </si>
  <si>
    <t>00120</t>
  </si>
  <si>
    <t>0612</t>
  </si>
  <si>
    <r>
      <t xml:space="preserve">Neinv. dotace z rozpočtu ZK pro DDM Sluníčko (na cyklotábor) - Besip 2018     </t>
    </r>
    <r>
      <rPr>
        <b/>
        <sz val="10"/>
        <rFont val="Arial"/>
        <family val="2"/>
      </rPr>
      <t>P</t>
    </r>
  </si>
  <si>
    <r>
      <t xml:space="preserve">Příspěvek pro DDM Sluníčko, realizace cyklotáboru                                        </t>
    </r>
    <r>
      <rPr>
        <b/>
        <sz val="10"/>
        <rFont val="Arial"/>
        <family val="2"/>
      </rPr>
      <t>V</t>
    </r>
  </si>
  <si>
    <t>7.</t>
  </si>
  <si>
    <t>8.</t>
  </si>
  <si>
    <r>
      <t xml:space="preserve">Náhrada výdajů od MZČR na výkon Odb.lesního hospodáře ve 1.Q.18 24.935 Kč  </t>
    </r>
    <r>
      <rPr>
        <b/>
        <sz val="10"/>
        <rFont val="Arial CE"/>
        <family val="2"/>
      </rPr>
      <t>V</t>
    </r>
  </si>
  <si>
    <r>
      <t xml:space="preserve">Výdaje na výkon funkce Odborného lesního hospodáře ve  1.Q.18 24.935 Kč      </t>
    </r>
    <r>
      <rPr>
        <b/>
        <sz val="10"/>
        <rFont val="Arial CE"/>
        <family val="2"/>
      </rPr>
      <t>V</t>
    </r>
  </si>
  <si>
    <t>5199</t>
  </si>
  <si>
    <t>DOP - BESIP ve spolupr. se ZK věcné dary</t>
  </si>
  <si>
    <t>DOP - BESIP nákup materiálu</t>
  </si>
  <si>
    <t>DOP - BESIP nájemné</t>
  </si>
  <si>
    <t>9.</t>
  </si>
  <si>
    <r>
      <t>Neinv. dotace z rozpočtu ZK pro BESIP - BESIP aktivity města Otrokovice 2018</t>
    </r>
    <r>
      <rPr>
        <b/>
        <sz val="10"/>
        <rFont val="Arial CE"/>
        <family val="2"/>
      </rPr>
      <t xml:space="preserve"> P</t>
    </r>
  </si>
  <si>
    <t>10.</t>
  </si>
  <si>
    <r>
      <t xml:space="preserve">Dopravní nehody - rezerva na odstranění vzniklých škod                               </t>
    </r>
    <r>
      <rPr>
        <b/>
        <sz val="10"/>
        <rFont val="Arial CE"/>
        <family val="2"/>
      </rPr>
      <t xml:space="preserve">  V</t>
    </r>
  </si>
  <si>
    <t>0528</t>
  </si>
  <si>
    <r>
      <t xml:space="preserve">MŠ Zahradní - rezerva na odstranění vzniklých škod                                     </t>
    </r>
    <r>
      <rPr>
        <b/>
        <sz val="10"/>
        <rFont val="Arial"/>
        <family val="2"/>
      </rPr>
      <t xml:space="preserve"> V</t>
    </r>
  </si>
  <si>
    <t>Výdaje (investiční)</t>
  </si>
  <si>
    <t>C) Změny v investicích - NEJSOU</t>
  </si>
  <si>
    <t>Rekapitulace Rozpočtového opatření č. 7  DODATEK č. 1</t>
  </si>
  <si>
    <r>
      <t xml:space="preserve">Senior - oprava elektroinstalace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</si>
  <si>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DDM Sluníčko - rezerva  na odstranění vzniklých škod                                  </t>
    </r>
    <r>
      <rPr>
        <b/>
        <sz val="10"/>
        <rFont val="Arial"/>
        <family val="2"/>
      </rPr>
      <t>V</t>
    </r>
  </si>
  <si>
    <r>
      <t xml:space="preserve">Senior - náhrada - přepěťová ochrana - přijatá náhrada                                   </t>
    </r>
    <r>
      <rPr>
        <b/>
        <sz val="10"/>
        <rFont val="Arial"/>
        <family val="2"/>
      </rPr>
      <t>P</t>
    </r>
  </si>
  <si>
    <r>
      <t xml:space="preserve">Náhrady MŠ Zahradní - prasklé vodovodní potrubí - přijaté náhrady                 </t>
    </r>
    <r>
      <rPr>
        <b/>
        <sz val="10"/>
        <rFont val="Arial CE"/>
        <family val="2"/>
      </rPr>
      <t xml:space="preserve"> P</t>
    </r>
  </si>
  <si>
    <r>
      <t xml:space="preserve">Dopravní nehody - přijaté náhrady                                                              </t>
    </r>
    <r>
      <rPr>
        <b/>
        <sz val="10"/>
        <rFont val="Arial CE"/>
        <family val="2"/>
      </rPr>
      <t xml:space="preserve">   P</t>
    </r>
  </si>
  <si>
    <r>
      <t>Výdaje na BESIP aktivity města Otrokovice 2018 - věcné dary</t>
    </r>
    <r>
      <rPr>
        <b/>
        <sz val="10"/>
        <rFont val="Arial CE"/>
        <family val="2"/>
      </rPr>
      <t xml:space="preserve">                        V</t>
    </r>
  </si>
  <si>
    <r>
      <t xml:space="preserve">DDM Sluníčko - prasklé vodovní potrubí - přijatá náhrada                           </t>
    </r>
    <r>
      <rPr>
        <b/>
        <sz val="10"/>
        <rFont val="Arial"/>
        <family val="2"/>
      </rPr>
      <t xml:space="preserve">     P</t>
    </r>
  </si>
  <si>
    <r>
      <t xml:space="preserve">Spoluúčast města při poj. událostech ve školství                                           </t>
    </r>
    <r>
      <rPr>
        <b/>
        <sz val="10"/>
        <rFont val="Arial"/>
        <family val="2"/>
      </rPr>
      <t>V</t>
    </r>
  </si>
  <si>
    <t>0730</t>
  </si>
  <si>
    <t>Záštita MST - přesun TJ Jiskra (rozloučení s prázdninami) snížení</t>
  </si>
  <si>
    <t>1245</t>
  </si>
  <si>
    <r>
      <t xml:space="preserve">OŠK - Dotace pro TJ Jiskra - rozloučení s prázdninami      </t>
    </r>
    <r>
      <rPr>
        <b/>
        <sz val="10"/>
        <rFont val="Arial"/>
        <family val="2"/>
      </rPr>
      <t>R xx/06/18</t>
    </r>
  </si>
  <si>
    <t>0510</t>
  </si>
  <si>
    <t>FZ SOC - projekty - poukázky preventivní péče</t>
  </si>
  <si>
    <t>FZ Měst.policie - poukázky preventivní péče</t>
  </si>
  <si>
    <t>FZ Zastupitelstva obcí - poukázky preventivní péče</t>
  </si>
  <si>
    <t>FZ MěÚ vnitřní správa - poukázky preventivní péče</t>
  </si>
  <si>
    <t xml:space="preserve">FZ pohoštění zvýšení </t>
  </si>
  <si>
    <t>FZ zajištění stravování stravenky</t>
  </si>
  <si>
    <t xml:space="preserve">FZ věcné dary </t>
  </si>
  <si>
    <t>FZ ostatní služby přesun do jiných položek</t>
  </si>
  <si>
    <t>0656</t>
  </si>
  <si>
    <t>Městs. Policie cestovné tuz. i zahraniční zvýšení</t>
  </si>
  <si>
    <t>Městs. Policie poskytnuté náhrady pracovní úraz</t>
  </si>
  <si>
    <t>Městs. Policie nákup kolků</t>
  </si>
  <si>
    <t>Městs. Policie náhrady v době nemoci</t>
  </si>
  <si>
    <t xml:space="preserve">Městs. Policie platy zaměstnanců v pracovním poměru </t>
  </si>
  <si>
    <t>Fond zaměstnavatele (FZ) Knihovny - poukázky preventivní péče</t>
  </si>
  <si>
    <t>Městs. Policie sociální zabezpečení</t>
  </si>
  <si>
    <t>Městs. Policie zdrav. pojištění</t>
  </si>
  <si>
    <t>Městská policie - DPČ správce vozidel</t>
  </si>
  <si>
    <t>Otrokovice13.6.2018</t>
  </si>
  <si>
    <t>Příloha usn. č. RMO 367/06/18</t>
  </si>
  <si>
    <r>
      <t xml:space="preserve">SOC - Domov pro Seniory Lukov, p. o. (Domov ZR) </t>
    </r>
    <r>
      <rPr>
        <b/>
        <sz val="10"/>
        <rFont val="Arial CE"/>
        <family val="2"/>
      </rPr>
      <t>usn. RMO 347/06/18</t>
    </r>
  </si>
  <si>
    <r>
      <t xml:space="preserve">Příspěvek ZŠ Mánesova OP výzkum, vývoj, vzd. (518 950,16 Kč)                        </t>
    </r>
    <r>
      <rPr>
        <b/>
        <sz val="10"/>
        <rFont val="Arial CE"/>
        <family val="2"/>
      </rPr>
      <t>V</t>
    </r>
  </si>
  <si>
    <r>
      <t xml:space="preserve">Příspěvek ZŠ Mánesova OP výzkum, vývoj, vzd. (91 579,44 Kč)                          </t>
    </r>
    <r>
      <rPr>
        <b/>
        <sz val="10"/>
        <rFont val="Arial CE"/>
        <family val="2"/>
      </rPr>
      <t>V</t>
    </r>
  </si>
  <si>
    <r>
      <t xml:space="preserve">Neinv. dot MŠMT pro ZŠ Mánesova OP výzkum, vývoj, vzd. (91 579,44 Kč)         </t>
    </r>
    <r>
      <rPr>
        <b/>
        <sz val="10"/>
        <rFont val="Arial CE"/>
        <family val="2"/>
      </rPr>
      <t>P</t>
    </r>
  </si>
  <si>
    <r>
      <t xml:space="preserve">Neinv. dot. MŠMT pro ZŠ Mánesova OP výzkum, vývoj, vzd. (518 950,16 Kč)       </t>
    </r>
    <r>
      <rPr>
        <b/>
        <sz val="10"/>
        <rFont val="Arial CE"/>
        <family val="2"/>
      </rPr>
      <t>P</t>
    </r>
  </si>
  <si>
    <r>
      <t xml:space="preserve">SNTE odvod zisku za rok 2017     (1 004 073,64 Kč)                                         </t>
    </r>
    <r>
      <rPr>
        <b/>
        <sz val="10"/>
        <rFont val="Arial"/>
        <family val="2"/>
      </rPr>
      <t>P</t>
    </r>
  </si>
  <si>
    <r>
      <t xml:space="preserve">Vytvoření rezervy na investice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</si>
  <si>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Mor. skládková a.s. dividendy za rok 2017  (4 000 000 Kč)                                 </t>
    </r>
    <r>
      <rPr>
        <b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</si>
</sst>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4">
    <xf numFmtId="0" fontId="0" fillId="0" borderId="0" xfId="0"/>
    <xf numFmtId="0" fontId="1" fillId="24" borderId="10" xfId="0" applyFont="1" applyFill="1" applyBorder="1" applyAlignment="1">
      <alignment horizontal="center"/>
    </xf>
    <xf numFmtId="0" fontId="20" fillId="0" borderId="0" xfId="0" applyFont="1"/>
    <xf numFmtId="0" fontId="1" fillId="0" borderId="0" xfId="0" applyFont="1"/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3" xfId="0" applyFont="1" applyBorder="1"/>
    <xf numFmtId="0" fontId="1" fillId="0" borderId="0" xfId="0" applyFont="1" applyBorder="1"/>
    <xf numFmtId="4" fontId="1" fillId="0" borderId="14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right"/>
    </xf>
    <xf numFmtId="4" fontId="1" fillId="24" borderId="12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/>
    <xf numFmtId="4" fontId="20" fillId="0" borderId="10" xfId="0" applyNumberFormat="1" applyFont="1" applyBorder="1"/>
    <xf numFmtId="4" fontId="20" fillId="24" borderId="12" xfId="0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14" xfId="0" applyFont="1" applyBorder="1"/>
    <xf numFmtId="4" fontId="20" fillId="0" borderId="14" xfId="0" applyNumberFormat="1" applyFont="1" applyBorder="1"/>
    <xf numFmtId="0" fontId="21" fillId="0" borderId="0" xfId="0" applyFont="1"/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/>
    <xf numFmtId="0" fontId="20" fillId="24" borderId="14" xfId="0" applyFont="1" applyFill="1" applyBorder="1"/>
    <xf numFmtId="4" fontId="20" fillId="24" borderId="14" xfId="0" applyNumberFormat="1" applyFont="1" applyFill="1" applyBorder="1"/>
    <xf numFmtId="4" fontId="1" fillId="24" borderId="14" xfId="0" applyNumberFormat="1" applyFont="1" applyFill="1" applyBorder="1"/>
    <xf numFmtId="4" fontId="20" fillId="24" borderId="14" xfId="0" applyNumberFormat="1" applyFont="1" applyFill="1" applyBorder="1" applyAlignment="1">
      <alignment horizontal="right"/>
    </xf>
    <xf numFmtId="0" fontId="1" fillId="0" borderId="16" xfId="0" applyFont="1" applyBorder="1"/>
    <xf numFmtId="0" fontId="20" fillId="0" borderId="16" xfId="0" applyFont="1" applyBorder="1"/>
    <xf numFmtId="4" fontId="1" fillId="0" borderId="17" xfId="0" applyNumberFormat="1" applyFont="1" applyBorder="1"/>
    <xf numFmtId="4" fontId="20" fillId="0" borderId="17" xfId="0" applyNumberFormat="1" applyFont="1" applyBorder="1"/>
    <xf numFmtId="4" fontId="20" fillId="25" borderId="17" xfId="39" applyNumberFormat="1" applyFont="1" applyFill="1" applyBorder="1" applyAlignment="1" applyProtection="1">
      <alignment/>
      <protection/>
    </xf>
    <xf numFmtId="4" fontId="1" fillId="25" borderId="17" xfId="39" applyNumberFormat="1" applyFont="1" applyFill="1" applyBorder="1" applyAlignment="1" applyProtection="1">
      <alignment/>
      <protection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7" xfId="0" applyFont="1" applyBorder="1"/>
    <xf numFmtId="0" fontId="20" fillId="0" borderId="13" xfId="0" applyFont="1" applyBorder="1"/>
    <xf numFmtId="0" fontId="20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20" fillId="0" borderId="21" xfId="0" applyNumberFormat="1" applyFont="1" applyBorder="1"/>
    <xf numFmtId="0" fontId="1" fillId="24" borderId="15" xfId="0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" fillId="24" borderId="23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0" fillId="24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0" fontId="1" fillId="26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" fontId="1" fillId="0" borderId="0" xfId="0" applyNumberFormat="1" applyFont="1"/>
    <xf numFmtId="0" fontId="22" fillId="0" borderId="0" xfId="0" applyFont="1"/>
    <xf numFmtId="49" fontId="20" fillId="24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0" fillId="0" borderId="12" xfId="0" applyFont="1" applyBorder="1"/>
    <xf numFmtId="0" fontId="0" fillId="0" borderId="10" xfId="0" applyBorder="1" applyAlignment="1">
      <alignment horizontal="center"/>
    </xf>
    <xf numFmtId="4" fontId="20" fillId="0" borderId="0" xfId="0" applyNumberFormat="1" applyFont="1" applyBorder="1"/>
    <xf numFmtId="49" fontId="0" fillId="24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horizontal="center"/>
    </xf>
    <xf numFmtId="4" fontId="20" fillId="0" borderId="10" xfId="0" applyNumberFormat="1" applyFont="1" applyFill="1" applyBorder="1"/>
    <xf numFmtId="0" fontId="1" fillId="0" borderId="12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2" fontId="20" fillId="26" borderId="10" xfId="0" applyNumberFormat="1" applyFont="1" applyFill="1" applyBorder="1" applyAlignment="1">
      <alignment horizontal="right"/>
    </xf>
    <xf numFmtId="0" fontId="20" fillId="26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1" fillId="26" borderId="11" xfId="50" applyFont="1" applyFill="1" applyBorder="1" applyAlignment="1">
      <alignment horizontal="center"/>
      <protection/>
    </xf>
    <xf numFmtId="49" fontId="1" fillId="26" borderId="10" xfId="50" applyNumberFormat="1" applyFont="1" applyFill="1" applyBorder="1" applyAlignment="1">
      <alignment horizontal="center"/>
      <protection/>
    </xf>
    <xf numFmtId="0" fontId="1" fillId="26" borderId="10" xfId="50" applyFont="1" applyFill="1" applyBorder="1" applyAlignment="1">
      <alignment horizontal="center"/>
      <protection/>
    </xf>
    <xf numFmtId="2" fontId="1" fillId="26" borderId="10" xfId="50" applyNumberFormat="1" applyFont="1" applyFill="1" applyBorder="1" applyAlignment="1">
      <alignment horizontal="right"/>
      <protection/>
    </xf>
    <xf numFmtId="0" fontId="0" fillId="26" borderId="10" xfId="50" applyFont="1" applyFill="1" applyBorder="1" applyAlignment="1">
      <alignment horizontal="left"/>
      <protection/>
    </xf>
    <xf numFmtId="49" fontId="20" fillId="26" borderId="10" xfId="50" applyNumberFormat="1" applyFont="1" applyFill="1" applyBorder="1" applyAlignment="1">
      <alignment horizontal="center"/>
      <protection/>
    </xf>
    <xf numFmtId="49" fontId="0" fillId="26" borderId="10" xfId="50" applyNumberFormat="1" applyFill="1" applyBorder="1" applyAlignment="1">
      <alignment horizontal="center"/>
      <protection/>
    </xf>
    <xf numFmtId="4" fontId="20" fillId="26" borderId="10" xfId="50" applyNumberFormat="1" applyFont="1" applyFill="1" applyBorder="1" applyAlignment="1">
      <alignment horizontal="right"/>
      <protection/>
    </xf>
    <xf numFmtId="0" fontId="1" fillId="26" borderId="12" xfId="50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1" fillId="0" borderId="26" xfId="0" applyFont="1" applyBorder="1"/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" fontId="1" fillId="0" borderId="26" xfId="0" applyNumberFormat="1" applyFont="1" applyBorder="1"/>
    <xf numFmtId="4" fontId="20" fillId="0" borderId="26" xfId="0" applyNumberFormat="1" applyFont="1" applyFill="1" applyBorder="1"/>
    <xf numFmtId="4" fontId="1" fillId="0" borderId="28" xfId="0" applyNumberFormat="1" applyFont="1" applyFill="1" applyBorder="1"/>
    <xf numFmtId="0" fontId="1" fillId="0" borderId="29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left"/>
    </xf>
    <xf numFmtId="4" fontId="1" fillId="0" borderId="30" xfId="0" applyNumberFormat="1" applyFont="1" applyFill="1" applyBorder="1"/>
    <xf numFmtId="0" fontId="1" fillId="0" borderId="31" xfId="0" applyFont="1" applyBorder="1"/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12" xfId="0" applyFont="1" applyBorder="1"/>
    <xf numFmtId="4" fontId="20" fillId="0" borderId="12" xfId="0" applyNumberFormat="1" applyFont="1" applyBorder="1"/>
    <xf numFmtId="0" fontId="0" fillId="26" borderId="17" xfId="50" applyFont="1" applyFill="1" applyBorder="1" applyAlignment="1">
      <alignment horizontal="left"/>
      <protection/>
    </xf>
    <xf numFmtId="0" fontId="1" fillId="26" borderId="21" xfId="0" applyFont="1" applyFill="1" applyBorder="1"/>
    <xf numFmtId="4" fontId="20" fillId="0" borderId="0" xfId="0" applyNumberFormat="1" applyFont="1"/>
    <xf numFmtId="4" fontId="20" fillId="4" borderId="12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1" fillId="0" borderId="33" xfId="0" applyNumberFormat="1" applyFont="1" applyFill="1" applyBorder="1"/>
    <xf numFmtId="0" fontId="1" fillId="0" borderId="29" xfId="0" applyFont="1" applyBorder="1"/>
    <xf numFmtId="0" fontId="1" fillId="27" borderId="32" xfId="0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left"/>
    </xf>
    <xf numFmtId="0" fontId="20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0" fillId="27" borderId="10" xfId="0" applyFill="1" applyBorder="1" applyAlignment="1">
      <alignment horizontal="center"/>
    </xf>
    <xf numFmtId="49" fontId="0" fillId="27" borderId="10" xfId="0" applyNumberFormat="1" applyFill="1" applyBorder="1" applyAlignment="1">
      <alignment horizontal="center"/>
    </xf>
    <xf numFmtId="4" fontId="0" fillId="27" borderId="14" xfId="0" applyNumberFormat="1" applyFont="1" applyFill="1" applyBorder="1" applyAlignment="1">
      <alignment horizontal="right"/>
    </xf>
    <xf numFmtId="0" fontId="1" fillId="27" borderId="29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/>
    </xf>
    <xf numFmtId="0" fontId="1" fillId="27" borderId="11" xfId="0" applyFont="1" applyFill="1" applyBorder="1"/>
    <xf numFmtId="0" fontId="0" fillId="27" borderId="11" xfId="0" applyFill="1" applyBorder="1" applyAlignment="1">
      <alignment horizontal="center"/>
    </xf>
    <xf numFmtId="49" fontId="0" fillId="27" borderId="11" xfId="0" applyNumberFormat="1" applyFill="1" applyBorder="1" applyAlignment="1">
      <alignment horizontal="center"/>
    </xf>
    <xf numFmtId="4" fontId="0" fillId="27" borderId="10" xfId="0" applyNumberFormat="1" applyFont="1" applyFill="1" applyBorder="1" applyAlignment="1">
      <alignment horizontal="right"/>
    </xf>
    <xf numFmtId="0" fontId="0" fillId="27" borderId="18" xfId="0" applyFont="1" applyFill="1" applyBorder="1" applyAlignment="1">
      <alignment horizontal="left"/>
    </xf>
    <xf numFmtId="0" fontId="1" fillId="27" borderId="10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49" fontId="1" fillId="27" borderId="10" xfId="0" applyNumberFormat="1" applyFont="1" applyFill="1" applyBorder="1" applyAlignment="1">
      <alignment horizontal="center"/>
    </xf>
    <xf numFmtId="4" fontId="1" fillId="27" borderId="14" xfId="0" applyNumberFormat="1" applyFont="1" applyFill="1" applyBorder="1" applyAlignment="1">
      <alignment horizontal="right"/>
    </xf>
    <xf numFmtId="4" fontId="1" fillId="27" borderId="10" xfId="0" applyNumberFormat="1" applyFont="1" applyFill="1" applyBorder="1" applyAlignment="1">
      <alignment horizontal="right"/>
    </xf>
    <xf numFmtId="2" fontId="20" fillId="27" borderId="10" xfId="0" applyNumberFormat="1" applyFont="1" applyFill="1" applyBorder="1"/>
    <xf numFmtId="0" fontId="1" fillId="27" borderId="17" xfId="0" applyFont="1" applyFill="1" applyBorder="1"/>
    <xf numFmtId="4" fontId="20" fillId="27" borderId="10" xfId="0" applyNumberFormat="1" applyFont="1" applyFill="1" applyBorder="1"/>
    <xf numFmtId="4" fontId="2" fillId="27" borderId="10" xfId="0" applyNumberFormat="1" applyFont="1" applyFill="1" applyBorder="1" applyAlignment="1">
      <alignment horizontal="right"/>
    </xf>
    <xf numFmtId="4" fontId="20" fillId="27" borderId="12" xfId="0" applyNumberFormat="1" applyFont="1" applyFill="1" applyBorder="1"/>
    <xf numFmtId="2" fontId="20" fillId="27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/>
    <xf numFmtId="4" fontId="20" fillId="0" borderId="12" xfId="0" applyNumberFormat="1" applyFont="1" applyFill="1" applyBorder="1"/>
    <xf numFmtId="0" fontId="0" fillId="0" borderId="12" xfId="0" applyFont="1" applyFill="1" applyBorder="1" applyAlignment="1">
      <alignment horizontal="left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0" borderId="35" xfId="0" applyFont="1" applyBorder="1"/>
    <xf numFmtId="4" fontId="1" fillId="0" borderId="36" xfId="0" applyNumberFormat="1" applyFont="1" applyBorder="1"/>
    <xf numFmtId="0" fontId="20" fillId="0" borderId="29" xfId="0" applyFont="1" applyBorder="1" applyAlignment="1">
      <alignment horizontal="left"/>
    </xf>
    <xf numFmtId="4" fontId="1" fillId="0" borderId="37" xfId="0" applyNumberFormat="1" applyFont="1" applyBorder="1"/>
    <xf numFmtId="0" fontId="1" fillId="0" borderId="38" xfId="0" applyFont="1" applyFill="1" applyBorder="1" applyAlignment="1">
      <alignment horizontal="center"/>
    </xf>
    <xf numFmtId="4" fontId="1" fillId="0" borderId="30" xfId="0" applyNumberFormat="1" applyFont="1" applyBorder="1"/>
    <xf numFmtId="0" fontId="1" fillId="24" borderId="35" xfId="0" applyFont="1" applyFill="1" applyBorder="1" applyAlignment="1">
      <alignment horizontal="center"/>
    </xf>
    <xf numFmtId="4" fontId="1" fillId="24" borderId="33" xfId="0" applyNumberFormat="1" applyFont="1" applyFill="1" applyBorder="1" applyAlignment="1">
      <alignment horizontal="right"/>
    </xf>
    <xf numFmtId="4" fontId="20" fillId="0" borderId="30" xfId="0" applyNumberFormat="1" applyFont="1" applyBorder="1"/>
    <xf numFmtId="0" fontId="1" fillId="0" borderId="37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/>
    <xf numFmtId="14" fontId="1" fillId="0" borderId="37" xfId="0" applyNumberFormat="1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0" xfId="0" applyFont="1" applyBorder="1" applyAlignment="1">
      <alignment horizontal="center"/>
    </xf>
    <xf numFmtId="4" fontId="1" fillId="0" borderId="40" xfId="0" applyNumberFormat="1" applyFont="1" applyBorder="1"/>
    <xf numFmtId="0" fontId="1" fillId="0" borderId="41" xfId="0" applyFont="1" applyBorder="1"/>
    <xf numFmtId="0" fontId="20" fillId="4" borderId="24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4" fontId="20" fillId="4" borderId="42" xfId="0" applyNumberFormat="1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27" borderId="32" xfId="0" applyFont="1" applyFill="1" applyBorder="1" applyAlignment="1">
      <alignment horizontal="center"/>
    </xf>
    <xf numFmtId="0" fontId="20" fillId="27" borderId="29" xfId="0" applyFont="1" applyFill="1" applyBorder="1" applyAlignment="1">
      <alignment horizontal="left"/>
    </xf>
    <xf numFmtId="0" fontId="1" fillId="27" borderId="31" xfId="0" applyFont="1" applyFill="1" applyBorder="1" applyAlignment="1">
      <alignment horizontal="center"/>
    </xf>
    <xf numFmtId="0" fontId="1" fillId="27" borderId="3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 vertical="center"/>
    </xf>
    <xf numFmtId="4" fontId="1" fillId="24" borderId="36" xfId="0" applyNumberFormat="1" applyFont="1" applyFill="1" applyBorder="1" applyAlignment="1">
      <alignment horizontal="right"/>
    </xf>
    <xf numFmtId="4" fontId="1" fillId="24" borderId="36" xfId="0" applyNumberFormat="1" applyFont="1" applyFill="1" applyBorder="1"/>
    <xf numFmtId="0" fontId="20" fillId="0" borderId="35" xfId="0" applyFont="1" applyBorder="1" applyAlignment="1">
      <alignment horizontal="left"/>
    </xf>
    <xf numFmtId="4" fontId="1" fillId="24" borderId="45" xfId="0" applyNumberFormat="1" applyFont="1" applyFill="1" applyBorder="1" applyAlignment="1">
      <alignment horizontal="right"/>
    </xf>
    <xf numFmtId="4" fontId="1" fillId="27" borderId="46" xfId="0" applyNumberFormat="1" applyFont="1" applyFill="1" applyBorder="1"/>
    <xf numFmtId="4" fontId="1" fillId="27" borderId="36" xfId="0" applyNumberFormat="1" applyFont="1" applyFill="1" applyBorder="1"/>
    <xf numFmtId="2" fontId="1" fillId="0" borderId="10" xfId="50" applyNumberFormat="1" applyFont="1" applyFill="1" applyBorder="1" applyAlignment="1">
      <alignment horizontal="right"/>
      <protection/>
    </xf>
    <xf numFmtId="49" fontId="0" fillId="26" borderId="10" xfId="50" applyNumberFormat="1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 horizontal="center"/>
      <protection/>
    </xf>
    <xf numFmtId="0" fontId="0" fillId="0" borderId="17" xfId="50" applyFont="1" applyFill="1" applyBorder="1" applyAlignment="1">
      <alignment horizontal="left"/>
      <protection/>
    </xf>
    <xf numFmtId="49" fontId="20" fillId="0" borderId="10" xfId="50" applyNumberFormat="1" applyFont="1" applyFill="1" applyBorder="1" applyAlignment="1">
      <alignment horizontal="center"/>
      <protection/>
    </xf>
    <xf numFmtId="49" fontId="1" fillId="0" borderId="10" xfId="50" applyNumberFormat="1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4" fontId="20" fillId="0" borderId="10" xfId="50" applyNumberFormat="1" applyFont="1" applyFill="1" applyBorder="1" applyAlignment="1">
      <alignment horizontal="right"/>
      <protection/>
    </xf>
    <xf numFmtId="49" fontId="0" fillId="0" borderId="10" xfId="50" applyNumberFormat="1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20" fillId="0" borderId="14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24" borderId="13" xfId="0" applyFont="1" applyFill="1" applyBorder="1" applyAlignment="1">
      <alignment horizontal="center"/>
    </xf>
    <xf numFmtId="14" fontId="1" fillId="0" borderId="19" xfId="0" applyNumberFormat="1" applyFont="1" applyBorder="1"/>
    <xf numFmtId="0" fontId="1" fillId="0" borderId="15" xfId="0" applyFont="1" applyBorder="1"/>
    <xf numFmtId="0" fontId="1" fillId="0" borderId="47" xfId="0" applyFont="1" applyBorder="1"/>
    <xf numFmtId="0" fontId="1" fillId="0" borderId="47" xfId="0" applyFont="1" applyBorder="1" applyAlignment="1">
      <alignment horizontal="center"/>
    </xf>
    <xf numFmtId="4" fontId="20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/>
    <xf numFmtId="4" fontId="1" fillId="0" borderId="10" xfId="50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horizontal="right"/>
    </xf>
    <xf numFmtId="2" fontId="1" fillId="26" borderId="10" xfId="0" applyNumberFormat="1" applyFont="1" applyFill="1" applyBorder="1" applyAlignment="1">
      <alignment horizontal="right"/>
    </xf>
    <xf numFmtId="4" fontId="1" fillId="26" borderId="10" xfId="50" applyNumberFormat="1" applyFont="1" applyFill="1" applyBorder="1" applyAlignment="1">
      <alignment horizontal="right"/>
      <protection/>
    </xf>
    <xf numFmtId="0" fontId="20" fillId="26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27" borderId="11" xfId="0" applyFont="1" applyFill="1" applyBorder="1" applyAlignment="1">
      <alignment horizontal="center"/>
    </xf>
    <xf numFmtId="0" fontId="1" fillId="27" borderId="21" xfId="0" applyFont="1" applyFill="1" applyBorder="1"/>
    <xf numFmtId="2" fontId="1" fillId="27" borderId="10" xfId="0" applyNumberFormat="1" applyFont="1" applyFill="1" applyBorder="1" applyAlignment="1">
      <alignment horizontal="right"/>
    </xf>
    <xf numFmtId="2" fontId="20" fillId="27" borderId="10" xfId="0" applyNumberFormat="1" applyFont="1" applyFill="1" applyBorder="1" applyAlignment="1">
      <alignment horizontal="right"/>
    </xf>
    <xf numFmtId="2" fontId="1" fillId="27" borderId="10" xfId="50" applyNumberFormat="1" applyFont="1" applyFill="1" applyBorder="1" applyAlignment="1">
      <alignment horizontal="right"/>
      <protection/>
    </xf>
    <xf numFmtId="0" fontId="20" fillId="27" borderId="12" xfId="0" applyFont="1" applyFill="1" applyBorder="1" applyAlignment="1">
      <alignment horizontal="left"/>
    </xf>
    <xf numFmtId="0" fontId="1" fillId="27" borderId="11" xfId="50" applyFont="1" applyFill="1" applyBorder="1" applyAlignment="1">
      <alignment horizontal="center"/>
      <protection/>
    </xf>
    <xf numFmtId="0" fontId="0" fillId="27" borderId="10" xfId="50" applyFont="1" applyFill="1" applyBorder="1" applyAlignment="1">
      <alignment horizontal="left"/>
      <protection/>
    </xf>
    <xf numFmtId="49" fontId="20" fillId="27" borderId="10" xfId="50" applyNumberFormat="1" applyFont="1" applyFill="1" applyBorder="1" applyAlignment="1">
      <alignment horizontal="center"/>
      <protection/>
    </xf>
    <xf numFmtId="49" fontId="1" fillId="27" borderId="10" xfId="50" applyNumberFormat="1" applyFont="1" applyFill="1" applyBorder="1" applyAlignment="1">
      <alignment horizontal="center"/>
      <protection/>
    </xf>
    <xf numFmtId="0" fontId="1" fillId="27" borderId="10" xfId="50" applyFont="1" applyFill="1" applyBorder="1" applyAlignment="1">
      <alignment horizontal="center"/>
      <protection/>
    </xf>
    <xf numFmtId="49" fontId="0" fillId="27" borderId="10" xfId="50" applyNumberFormat="1" applyFill="1" applyBorder="1" applyAlignment="1">
      <alignment horizontal="center"/>
      <protection/>
    </xf>
    <xf numFmtId="4" fontId="1" fillId="27" borderId="10" xfId="50" applyNumberFormat="1" applyFont="1" applyFill="1" applyBorder="1" applyAlignment="1">
      <alignment horizontal="right"/>
      <protection/>
    </xf>
    <xf numFmtId="4" fontId="20" fillId="27" borderId="10" xfId="50" applyNumberFormat="1" applyFont="1" applyFill="1" applyBorder="1" applyAlignment="1">
      <alignment horizontal="right"/>
      <protection/>
    </xf>
    <xf numFmtId="0" fontId="1" fillId="27" borderId="12" xfId="50" applyFont="1" applyFill="1" applyBorder="1" applyAlignment="1">
      <alignment horizontal="center"/>
      <protection/>
    </xf>
    <xf numFmtId="0" fontId="0" fillId="27" borderId="17" xfId="50" applyFont="1" applyFill="1" applyBorder="1" applyAlignment="1">
      <alignment horizontal="left"/>
      <protection/>
    </xf>
    <xf numFmtId="49" fontId="0" fillId="27" borderId="10" xfId="50" applyNumberFormat="1" applyFont="1" applyFill="1" applyBorder="1" applyAlignment="1">
      <alignment horizontal="center"/>
      <protection/>
    </xf>
    <xf numFmtId="0" fontId="1" fillId="27" borderId="11" xfId="0" applyFont="1" applyFill="1" applyBorder="1" applyAlignment="1">
      <alignment horizontal="center" vertical="center"/>
    </xf>
    <xf numFmtId="4" fontId="0" fillId="27" borderId="17" xfId="0" applyNumberFormat="1" applyFont="1" applyFill="1" applyBorder="1" applyAlignment="1">
      <alignment horizontal="right"/>
    </xf>
    <xf numFmtId="4" fontId="1" fillId="27" borderId="17" xfId="0" applyNumberFormat="1" applyFont="1" applyFill="1" applyBorder="1"/>
    <xf numFmtId="0" fontId="1" fillId="27" borderId="23" xfId="0" applyFont="1" applyFill="1" applyBorder="1" applyAlignment="1">
      <alignment horizontal="center"/>
    </xf>
    <xf numFmtId="4" fontId="1" fillId="27" borderId="14" xfId="0" applyNumberFormat="1" applyFont="1" applyFill="1" applyBorder="1"/>
    <xf numFmtId="0" fontId="20" fillId="27" borderId="23" xfId="0" applyFont="1" applyFill="1" applyBorder="1" applyAlignment="1">
      <alignment horizontal="left"/>
    </xf>
    <xf numFmtId="0" fontId="1" fillId="27" borderId="12" xfId="0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4" fontId="1" fillId="0" borderId="26" xfId="0" applyNumberFormat="1" applyFont="1" applyFill="1" applyBorder="1"/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/>
    <xf numFmtId="0" fontId="1" fillId="24" borderId="2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8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SheetLayoutView="100" workbookViewId="0" topLeftCell="A1">
      <pane ySplit="1" topLeftCell="A11" activePane="bottomLeft" state="frozen"/>
      <selection pane="bottomLeft" activeCell="J49" sqref="J49"/>
    </sheetView>
  </sheetViews>
  <sheetFormatPr defaultColWidth="9.125" defaultRowHeight="12.75"/>
  <cols>
    <col min="1" max="1" width="4.50390625" style="3" customWidth="1"/>
    <col min="2" max="2" width="74.50390625" style="3" customWidth="1"/>
    <col min="3" max="3" width="5.50390625" style="19" customWidth="1"/>
    <col min="4" max="4" width="11.50390625" style="19" customWidth="1"/>
    <col min="5" max="5" width="7.75390625" style="3" customWidth="1"/>
    <col min="6" max="6" width="10.125" style="3" customWidth="1"/>
    <col min="7" max="7" width="11.50390625" style="3" customWidth="1"/>
    <col min="8" max="8" width="12.00390625" style="74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4.5" thickBot="1">
      <c r="A1" s="26" t="s">
        <v>46</v>
      </c>
      <c r="B1" s="2"/>
      <c r="C1" s="18"/>
      <c r="D1" s="18"/>
      <c r="H1" s="126" t="s">
        <v>45</v>
      </c>
      <c r="I1" s="2"/>
      <c r="J1" s="26"/>
    </row>
    <row r="2" spans="1:10" s="2" customFormat="1" ht="13">
      <c r="A2" s="186" t="s">
        <v>0</v>
      </c>
      <c r="B2" s="271" t="s">
        <v>10</v>
      </c>
      <c r="C2" s="187"/>
      <c r="D2" s="187" t="s">
        <v>18</v>
      </c>
      <c r="E2" s="271" t="s">
        <v>1</v>
      </c>
      <c r="F2" s="271" t="s">
        <v>2</v>
      </c>
      <c r="G2" s="271" t="s">
        <v>3</v>
      </c>
      <c r="H2" s="188" t="s">
        <v>4</v>
      </c>
      <c r="I2" s="187" t="s">
        <v>12</v>
      </c>
      <c r="J2" s="189" t="s">
        <v>5</v>
      </c>
    </row>
    <row r="3" spans="1:10" s="2" customFormat="1" ht="13">
      <c r="A3" s="190" t="s">
        <v>6</v>
      </c>
      <c r="B3" s="272"/>
      <c r="C3" s="5"/>
      <c r="D3" s="5" t="s">
        <v>19</v>
      </c>
      <c r="E3" s="272"/>
      <c r="F3" s="272"/>
      <c r="G3" s="272"/>
      <c r="H3" s="127" t="s">
        <v>7</v>
      </c>
      <c r="I3" s="5" t="s">
        <v>92</v>
      </c>
      <c r="J3" s="191" t="s">
        <v>7</v>
      </c>
    </row>
    <row r="4" spans="1:10" ht="13">
      <c r="A4" s="192" t="s">
        <v>42</v>
      </c>
      <c r="B4" s="51"/>
      <c r="C4" s="62"/>
      <c r="D4" s="62"/>
      <c r="E4" s="62"/>
      <c r="F4" s="62"/>
      <c r="G4" s="62"/>
      <c r="H4" s="128"/>
      <c r="I4" s="63"/>
      <c r="J4" s="193"/>
    </row>
    <row r="5" spans="1:10" s="8" customFormat="1" ht="13">
      <c r="A5" s="136" t="s">
        <v>8</v>
      </c>
      <c r="B5" s="137" t="s">
        <v>60</v>
      </c>
      <c r="C5" s="138" t="s">
        <v>37</v>
      </c>
      <c r="D5" s="139">
        <v>103533063</v>
      </c>
      <c r="E5" s="140"/>
      <c r="F5" s="140">
        <v>4116</v>
      </c>
      <c r="G5" s="141" t="s">
        <v>59</v>
      </c>
      <c r="H5" s="142">
        <v>0</v>
      </c>
      <c r="I5" s="157">
        <v>518.95</v>
      </c>
      <c r="J5" s="203">
        <f>H5+I5</f>
        <v>518.95</v>
      </c>
    </row>
    <row r="6" spans="1:10" s="8" customFormat="1" ht="13">
      <c r="A6" s="143"/>
      <c r="B6" s="137" t="s">
        <v>61</v>
      </c>
      <c r="C6" s="144" t="s">
        <v>37</v>
      </c>
      <c r="D6" s="145">
        <v>103133063</v>
      </c>
      <c r="E6" s="146"/>
      <c r="F6" s="140">
        <v>4116</v>
      </c>
      <c r="G6" s="147" t="s">
        <v>59</v>
      </c>
      <c r="H6" s="148">
        <v>0</v>
      </c>
      <c r="I6" s="158">
        <v>91.6</v>
      </c>
      <c r="J6" s="203">
        <f>H6+I6</f>
        <v>91.6</v>
      </c>
    </row>
    <row r="7" spans="1:10" s="8" customFormat="1" ht="13">
      <c r="A7" s="143"/>
      <c r="B7" s="149" t="s">
        <v>62</v>
      </c>
      <c r="C7" s="144" t="s">
        <v>37</v>
      </c>
      <c r="D7" s="139">
        <v>103533063</v>
      </c>
      <c r="E7" s="146">
        <v>3113</v>
      </c>
      <c r="F7" s="140">
        <v>5336</v>
      </c>
      <c r="G7" s="147" t="s">
        <v>59</v>
      </c>
      <c r="H7" s="148">
        <v>0</v>
      </c>
      <c r="I7" s="159">
        <v>518.95</v>
      </c>
      <c r="J7" s="203">
        <f aca="true" t="shared" si="0" ref="J7:J29">H7+I7</f>
        <v>518.95</v>
      </c>
    </row>
    <row r="8" spans="1:10" s="8" customFormat="1" ht="13">
      <c r="A8" s="143"/>
      <c r="B8" s="149" t="s">
        <v>63</v>
      </c>
      <c r="C8" s="144" t="s">
        <v>37</v>
      </c>
      <c r="D8" s="145">
        <v>103133063</v>
      </c>
      <c r="E8" s="146">
        <v>3113</v>
      </c>
      <c r="F8" s="140">
        <v>5336</v>
      </c>
      <c r="G8" s="147" t="s">
        <v>59</v>
      </c>
      <c r="H8" s="148">
        <v>0</v>
      </c>
      <c r="I8" s="158">
        <v>91.6</v>
      </c>
      <c r="J8" s="203">
        <f t="shared" si="0"/>
        <v>91.6</v>
      </c>
    </row>
    <row r="9" spans="1:10" s="8" customFormat="1" ht="13">
      <c r="A9" s="194" t="s">
        <v>11</v>
      </c>
      <c r="B9" s="139" t="s">
        <v>75</v>
      </c>
      <c r="C9" s="144" t="s">
        <v>37</v>
      </c>
      <c r="D9" s="150"/>
      <c r="E9" s="150">
        <v>6310</v>
      </c>
      <c r="F9" s="150">
        <v>2142</v>
      </c>
      <c r="G9" s="152" t="s">
        <v>66</v>
      </c>
      <c r="H9" s="154">
        <v>1</v>
      </c>
      <c r="I9" s="159">
        <v>1003.07</v>
      </c>
      <c r="J9" s="204">
        <f t="shared" si="0"/>
        <v>1004.07</v>
      </c>
    </row>
    <row r="10" spans="1:10" s="8" customFormat="1" ht="13">
      <c r="A10" s="195"/>
      <c r="B10" s="139" t="s">
        <v>91</v>
      </c>
      <c r="C10" s="144" t="s">
        <v>37</v>
      </c>
      <c r="D10" s="150"/>
      <c r="E10" s="150">
        <v>3639</v>
      </c>
      <c r="F10" s="151">
        <v>6121</v>
      </c>
      <c r="G10" s="152" t="s">
        <v>65</v>
      </c>
      <c r="H10" s="153">
        <v>0</v>
      </c>
      <c r="I10" s="159">
        <v>1003.07</v>
      </c>
      <c r="J10" s="203">
        <f t="shared" si="0"/>
        <v>1003.07</v>
      </c>
    </row>
    <row r="11" spans="1:10" s="8" customFormat="1" ht="13">
      <c r="A11" s="194" t="s">
        <v>28</v>
      </c>
      <c r="B11" s="139" t="s">
        <v>76</v>
      </c>
      <c r="C11" s="144" t="s">
        <v>37</v>
      </c>
      <c r="D11" s="150"/>
      <c r="E11" s="150">
        <v>6310</v>
      </c>
      <c r="F11" s="151">
        <v>2142</v>
      </c>
      <c r="G11" s="152"/>
      <c r="H11" s="153">
        <v>1</v>
      </c>
      <c r="I11" s="159">
        <v>3999</v>
      </c>
      <c r="J11" s="203">
        <f t="shared" si="0"/>
        <v>4000</v>
      </c>
    </row>
    <row r="12" spans="1:10" s="8" customFormat="1" ht="13">
      <c r="A12" s="196"/>
      <c r="B12" s="139" t="s">
        <v>90</v>
      </c>
      <c r="C12" s="144" t="s">
        <v>37</v>
      </c>
      <c r="D12" s="150"/>
      <c r="E12" s="150">
        <v>3639</v>
      </c>
      <c r="F12" s="151">
        <v>6121</v>
      </c>
      <c r="G12" s="152" t="s">
        <v>65</v>
      </c>
      <c r="H12" s="153">
        <v>0</v>
      </c>
      <c r="I12" s="159">
        <v>3999</v>
      </c>
      <c r="J12" s="203">
        <f t="shared" si="0"/>
        <v>3999</v>
      </c>
    </row>
    <row r="13" spans="1:10" s="8" customFormat="1" ht="13">
      <c r="A13" s="194" t="s">
        <v>29</v>
      </c>
      <c r="B13" s="139" t="s">
        <v>64</v>
      </c>
      <c r="C13" s="138" t="s">
        <v>37</v>
      </c>
      <c r="D13" s="150"/>
      <c r="E13" s="150">
        <v>6402</v>
      </c>
      <c r="F13" s="151">
        <v>2222</v>
      </c>
      <c r="G13" s="152"/>
      <c r="H13" s="153">
        <v>0</v>
      </c>
      <c r="I13" s="160">
        <v>2.5</v>
      </c>
      <c r="J13" s="204">
        <f t="shared" si="0"/>
        <v>2.5</v>
      </c>
    </row>
    <row r="14" spans="1:10" s="8" customFormat="1" ht="13">
      <c r="A14" s="143"/>
      <c r="B14" s="139" t="s">
        <v>77</v>
      </c>
      <c r="C14" s="138" t="s">
        <v>37</v>
      </c>
      <c r="D14" s="150"/>
      <c r="E14" s="150">
        <v>6402</v>
      </c>
      <c r="F14" s="151">
        <v>2222</v>
      </c>
      <c r="G14" s="152"/>
      <c r="H14" s="153">
        <v>0</v>
      </c>
      <c r="I14" s="160">
        <v>33.4</v>
      </c>
      <c r="J14" s="203">
        <f t="shared" si="0"/>
        <v>33.4</v>
      </c>
    </row>
    <row r="15" spans="1:10" s="8" customFormat="1" ht="13">
      <c r="A15" s="197" t="s">
        <v>31</v>
      </c>
      <c r="B15" s="156" t="s">
        <v>78</v>
      </c>
      <c r="C15" s="138" t="s">
        <v>37</v>
      </c>
      <c r="D15" s="150"/>
      <c r="E15" s="150"/>
      <c r="F15" s="151">
        <v>1381</v>
      </c>
      <c r="G15" s="152"/>
      <c r="H15" s="153">
        <v>600</v>
      </c>
      <c r="I15" s="155">
        <v>108.1</v>
      </c>
      <c r="J15" s="204">
        <f t="shared" si="0"/>
        <v>708.1</v>
      </c>
    </row>
    <row r="16" spans="1:10" s="8" customFormat="1" ht="13">
      <c r="A16" s="143" t="s">
        <v>35</v>
      </c>
      <c r="B16" s="156" t="s">
        <v>79</v>
      </c>
      <c r="C16" s="138" t="s">
        <v>37</v>
      </c>
      <c r="D16" s="150">
        <v>98187</v>
      </c>
      <c r="E16" s="150"/>
      <c r="F16" s="150">
        <v>4111</v>
      </c>
      <c r="G16" s="152" t="s">
        <v>74</v>
      </c>
      <c r="H16" s="154">
        <v>0</v>
      </c>
      <c r="I16" s="155">
        <v>453</v>
      </c>
      <c r="J16" s="203">
        <f t="shared" si="0"/>
        <v>453</v>
      </c>
    </row>
    <row r="17" spans="1:10" s="8" customFormat="1" ht="13">
      <c r="A17" s="143"/>
      <c r="B17" s="156" t="s">
        <v>80</v>
      </c>
      <c r="C17" s="138" t="s">
        <v>37</v>
      </c>
      <c r="D17" s="150">
        <v>98187</v>
      </c>
      <c r="E17" s="150">
        <v>6115</v>
      </c>
      <c r="F17" s="150">
        <v>5011</v>
      </c>
      <c r="G17" s="152" t="s">
        <v>74</v>
      </c>
      <c r="H17" s="154">
        <v>0</v>
      </c>
      <c r="I17" s="155">
        <v>44</v>
      </c>
      <c r="J17" s="203">
        <f t="shared" si="0"/>
        <v>44</v>
      </c>
    </row>
    <row r="18" spans="1:10" s="8" customFormat="1" ht="13">
      <c r="A18" s="143"/>
      <c r="B18" s="156" t="s">
        <v>81</v>
      </c>
      <c r="C18" s="138" t="s">
        <v>37</v>
      </c>
      <c r="D18" s="150">
        <v>98187</v>
      </c>
      <c r="E18" s="150">
        <v>6115</v>
      </c>
      <c r="F18" s="150">
        <v>5019</v>
      </c>
      <c r="G18" s="152" t="s">
        <v>74</v>
      </c>
      <c r="H18" s="154">
        <v>0</v>
      </c>
      <c r="I18" s="155">
        <v>6</v>
      </c>
      <c r="J18" s="203">
        <f t="shared" si="0"/>
        <v>6</v>
      </c>
    </row>
    <row r="19" spans="1:10" s="8" customFormat="1" ht="13">
      <c r="A19" s="143"/>
      <c r="B19" s="156" t="s">
        <v>82</v>
      </c>
      <c r="C19" s="138" t="s">
        <v>37</v>
      </c>
      <c r="D19" s="150">
        <v>98187</v>
      </c>
      <c r="E19" s="150">
        <v>6115</v>
      </c>
      <c r="F19" s="150">
        <v>5021</v>
      </c>
      <c r="G19" s="152" t="s">
        <v>74</v>
      </c>
      <c r="H19" s="154">
        <v>0</v>
      </c>
      <c r="I19" s="155">
        <v>294</v>
      </c>
      <c r="J19" s="203">
        <f t="shared" si="0"/>
        <v>294</v>
      </c>
    </row>
    <row r="20" spans="1:10" s="8" customFormat="1" ht="13">
      <c r="A20" s="143"/>
      <c r="B20" s="156" t="s">
        <v>83</v>
      </c>
      <c r="C20" s="138" t="s">
        <v>37</v>
      </c>
      <c r="D20" s="150"/>
      <c r="E20" s="150"/>
      <c r="F20" s="150">
        <v>5021</v>
      </c>
      <c r="G20" s="152" t="s">
        <v>74</v>
      </c>
      <c r="H20" s="154">
        <v>0</v>
      </c>
      <c r="I20" s="155">
        <v>82</v>
      </c>
      <c r="J20" s="203">
        <f t="shared" si="0"/>
        <v>82</v>
      </c>
    </row>
    <row r="21" spans="1:10" s="8" customFormat="1" ht="13">
      <c r="A21" s="143"/>
      <c r="B21" s="156" t="s">
        <v>84</v>
      </c>
      <c r="C21" s="138" t="s">
        <v>37</v>
      </c>
      <c r="D21" s="150">
        <v>98187</v>
      </c>
      <c r="E21" s="150">
        <v>6115</v>
      </c>
      <c r="F21" s="150">
        <v>5031</v>
      </c>
      <c r="G21" s="152" t="s">
        <v>74</v>
      </c>
      <c r="H21" s="154">
        <v>0</v>
      </c>
      <c r="I21" s="155">
        <v>11</v>
      </c>
      <c r="J21" s="203">
        <f t="shared" si="0"/>
        <v>11</v>
      </c>
    </row>
    <row r="22" spans="1:10" s="8" customFormat="1" ht="13">
      <c r="A22" s="143"/>
      <c r="B22" s="156" t="s">
        <v>85</v>
      </c>
      <c r="C22" s="138" t="s">
        <v>37</v>
      </c>
      <c r="D22" s="150">
        <v>98187</v>
      </c>
      <c r="E22" s="150">
        <v>6115</v>
      </c>
      <c r="F22" s="150">
        <v>5032</v>
      </c>
      <c r="G22" s="152" t="s">
        <v>74</v>
      </c>
      <c r="H22" s="154">
        <v>0</v>
      </c>
      <c r="I22" s="155">
        <v>3</v>
      </c>
      <c r="J22" s="203">
        <f t="shared" si="0"/>
        <v>3</v>
      </c>
    </row>
    <row r="23" spans="1:10" s="8" customFormat="1" ht="13">
      <c r="A23" s="143"/>
      <c r="B23" s="156" t="s">
        <v>86</v>
      </c>
      <c r="C23" s="138" t="s">
        <v>37</v>
      </c>
      <c r="D23" s="150">
        <v>98187</v>
      </c>
      <c r="E23" s="150">
        <v>6115</v>
      </c>
      <c r="F23" s="150">
        <v>5039</v>
      </c>
      <c r="G23" s="152" t="s">
        <v>74</v>
      </c>
      <c r="H23" s="154">
        <v>0</v>
      </c>
      <c r="I23" s="155">
        <v>2</v>
      </c>
      <c r="J23" s="203">
        <f t="shared" si="0"/>
        <v>2</v>
      </c>
    </row>
    <row r="24" spans="1:10" s="8" customFormat="1" ht="13">
      <c r="A24" s="143"/>
      <c r="B24" s="156" t="s">
        <v>87</v>
      </c>
      <c r="C24" s="138" t="s">
        <v>37</v>
      </c>
      <c r="D24" s="150">
        <v>98187</v>
      </c>
      <c r="E24" s="150">
        <v>6115</v>
      </c>
      <c r="F24" s="150">
        <v>5139</v>
      </c>
      <c r="G24" s="152" t="s">
        <v>74</v>
      </c>
      <c r="H24" s="154">
        <v>0</v>
      </c>
      <c r="I24" s="155">
        <v>10</v>
      </c>
      <c r="J24" s="203">
        <f t="shared" si="0"/>
        <v>10</v>
      </c>
    </row>
    <row r="25" spans="1:10" s="8" customFormat="1" ht="13">
      <c r="A25" s="143"/>
      <c r="B25" s="156" t="s">
        <v>88</v>
      </c>
      <c r="C25" s="138" t="s">
        <v>37</v>
      </c>
      <c r="D25" s="150">
        <v>98187</v>
      </c>
      <c r="E25" s="150">
        <v>6115</v>
      </c>
      <c r="F25" s="150">
        <v>5161</v>
      </c>
      <c r="G25" s="152" t="s">
        <v>74</v>
      </c>
      <c r="H25" s="154">
        <v>0</v>
      </c>
      <c r="I25" s="155">
        <v>1</v>
      </c>
      <c r="J25" s="203">
        <f t="shared" si="0"/>
        <v>1</v>
      </c>
    </row>
    <row r="26" spans="1:10" s="8" customFormat="1" ht="13">
      <c r="A26" s="143"/>
      <c r="B26" s="156" t="s">
        <v>89</v>
      </c>
      <c r="C26" s="138" t="s">
        <v>37</v>
      </c>
      <c r="D26" s="150">
        <v>98187</v>
      </c>
      <c r="E26" s="150">
        <v>6115</v>
      </c>
      <c r="F26" s="150">
        <v>5164</v>
      </c>
      <c r="G26" s="152" t="s">
        <v>74</v>
      </c>
      <c r="H26" s="154">
        <v>0</v>
      </c>
      <c r="I26" s="155">
        <v>10</v>
      </c>
      <c r="J26" s="203">
        <f t="shared" si="0"/>
        <v>10</v>
      </c>
    </row>
    <row r="27" spans="1:10" s="8" customFormat="1" ht="13">
      <c r="A27" s="143"/>
      <c r="B27" s="156" t="s">
        <v>93</v>
      </c>
      <c r="C27" s="138" t="s">
        <v>37</v>
      </c>
      <c r="D27" s="150">
        <v>98187</v>
      </c>
      <c r="E27" s="150">
        <v>6115</v>
      </c>
      <c r="F27" s="150">
        <v>5169</v>
      </c>
      <c r="G27" s="152" t="s">
        <v>74</v>
      </c>
      <c r="H27" s="154">
        <v>0</v>
      </c>
      <c r="I27" s="155">
        <v>55</v>
      </c>
      <c r="J27" s="203">
        <f t="shared" si="0"/>
        <v>55</v>
      </c>
    </row>
    <row r="28" spans="1:10" s="8" customFormat="1" ht="13">
      <c r="A28" s="143"/>
      <c r="B28" s="156" t="s">
        <v>94</v>
      </c>
      <c r="C28" s="138" t="s">
        <v>37</v>
      </c>
      <c r="D28" s="150">
        <v>98187</v>
      </c>
      <c r="E28" s="150">
        <v>6115</v>
      </c>
      <c r="F28" s="150">
        <v>5175</v>
      </c>
      <c r="G28" s="152" t="s">
        <v>74</v>
      </c>
      <c r="H28" s="154">
        <v>0</v>
      </c>
      <c r="I28" s="155">
        <v>17</v>
      </c>
      <c r="J28" s="203">
        <f t="shared" si="0"/>
        <v>17</v>
      </c>
    </row>
    <row r="29" spans="1:10" s="8" customFormat="1" ht="13">
      <c r="A29" s="196"/>
      <c r="B29" s="156" t="s">
        <v>95</v>
      </c>
      <c r="C29" s="138" t="s">
        <v>37</v>
      </c>
      <c r="D29" s="150"/>
      <c r="E29" s="150"/>
      <c r="F29" s="150">
        <v>5175</v>
      </c>
      <c r="G29" s="152" t="s">
        <v>74</v>
      </c>
      <c r="H29" s="154">
        <v>0</v>
      </c>
      <c r="I29" s="155">
        <v>10</v>
      </c>
      <c r="J29" s="203">
        <f t="shared" si="0"/>
        <v>10</v>
      </c>
    </row>
    <row r="30" spans="1:10" s="8" customFormat="1" ht="13">
      <c r="A30" s="198"/>
      <c r="B30" s="28"/>
      <c r="C30" s="29"/>
      <c r="D30" s="29"/>
      <c r="E30" s="14"/>
      <c r="F30" s="30" t="s">
        <v>9</v>
      </c>
      <c r="G30" s="31"/>
      <c r="H30" s="32">
        <f>H5+H6+H9+H11+H13+H14+H15+H16</f>
        <v>602</v>
      </c>
      <c r="I30" s="38">
        <f>I5+I6+I9+I11+I13+I14+I15+I16</f>
        <v>6209.62</v>
      </c>
      <c r="J30" s="199">
        <f>J5+J6+J9+J11+J13+J14+J15+J16</f>
        <v>6811.62</v>
      </c>
    </row>
    <row r="31" spans="1:10" s="8" customFormat="1" ht="13">
      <c r="A31" s="198"/>
      <c r="B31" s="97" t="s">
        <v>34</v>
      </c>
      <c r="C31" s="29"/>
      <c r="D31" s="29"/>
      <c r="E31" s="14"/>
      <c r="F31" s="30" t="s">
        <v>33</v>
      </c>
      <c r="G31" s="31"/>
      <c r="H31" s="32">
        <f>H7+H8+H17+H18+H19+H20+H21+H22+H23+H24+H25+H26+H27+H28+H29</f>
        <v>0</v>
      </c>
      <c r="I31" s="38">
        <f>I7+I8+I17+I18+I19+I20+I21+I22+I23+I24+I25+I26+I27+I28+I29</f>
        <v>1155.5500000000002</v>
      </c>
      <c r="J31" s="199">
        <f>J7+J8+J17+J18+J19+J20+J21+J22+J23+J24+J25+J26+J27+J28+J29</f>
        <v>1155.5500000000002</v>
      </c>
    </row>
    <row r="32" spans="1:10" s="8" customFormat="1" ht="13">
      <c r="A32" s="198"/>
      <c r="B32" s="33"/>
      <c r="C32" s="29"/>
      <c r="D32" s="29"/>
      <c r="E32" s="14"/>
      <c r="F32" s="30" t="s">
        <v>123</v>
      </c>
      <c r="G32" s="31"/>
      <c r="H32" s="32">
        <f>H10+H12</f>
        <v>0</v>
      </c>
      <c r="I32" s="38">
        <f>I10+I12</f>
        <v>5002.07</v>
      </c>
      <c r="J32" s="199">
        <f>J10+J12</f>
        <v>5002.07</v>
      </c>
    </row>
    <row r="33" spans="1:10" ht="13">
      <c r="A33" s="168"/>
      <c r="B33" s="14"/>
      <c r="C33" s="17"/>
      <c r="D33" s="17"/>
      <c r="E33" s="14"/>
      <c r="F33" s="34" t="s">
        <v>17</v>
      </c>
      <c r="G33" s="35"/>
      <c r="H33" s="37">
        <f>H30-H31-H32</f>
        <v>602</v>
      </c>
      <c r="I33" s="36">
        <f>I30-I31-I32</f>
        <v>52</v>
      </c>
      <c r="J33" s="200">
        <f>J30-J31-J32</f>
        <v>654</v>
      </c>
    </row>
    <row r="34" spans="1:10" ht="13.5" thickBot="1">
      <c r="A34" s="201" t="s">
        <v>20</v>
      </c>
      <c r="B34" s="10"/>
      <c r="C34" s="7"/>
      <c r="D34" s="7"/>
      <c r="E34" s="13"/>
      <c r="F34" s="10"/>
      <c r="G34" s="10"/>
      <c r="H34" s="12"/>
      <c r="I34" s="12"/>
      <c r="J34" s="202"/>
    </row>
    <row r="35" spans="1:10" ht="12.75" customHeight="1">
      <c r="A35" s="107" t="s">
        <v>8</v>
      </c>
      <c r="B35" s="108" t="s">
        <v>70</v>
      </c>
      <c r="C35" s="109"/>
      <c r="D35" s="109"/>
      <c r="E35" s="110">
        <v>4350</v>
      </c>
      <c r="F35" s="110">
        <v>5339</v>
      </c>
      <c r="G35" s="111" t="s">
        <v>47</v>
      </c>
      <c r="H35" s="112">
        <v>0</v>
      </c>
      <c r="I35" s="113">
        <v>16.8</v>
      </c>
      <c r="J35" s="114">
        <f aca="true" t="shared" si="1" ref="J35:J40">H35+I35</f>
        <v>16.8</v>
      </c>
    </row>
    <row r="36" spans="1:10" ht="12.75" customHeight="1">
      <c r="A36" s="120"/>
      <c r="B36" s="116" t="s">
        <v>48</v>
      </c>
      <c r="C36" s="1"/>
      <c r="D36" s="1"/>
      <c r="E36" s="90">
        <v>4357</v>
      </c>
      <c r="F36" s="90">
        <v>5222</v>
      </c>
      <c r="G36" s="85" t="s">
        <v>38</v>
      </c>
      <c r="H36" s="89">
        <v>663.62</v>
      </c>
      <c r="I36" s="91">
        <v>-16.8</v>
      </c>
      <c r="J36" s="117">
        <f t="shared" si="1"/>
        <v>646.82</v>
      </c>
    </row>
    <row r="37" spans="1:10" ht="12.75" customHeight="1">
      <c r="A37" s="119" t="s">
        <v>11</v>
      </c>
      <c r="B37" s="121" t="s">
        <v>100</v>
      </c>
      <c r="C37" s="122"/>
      <c r="D37" s="122" t="s">
        <v>57</v>
      </c>
      <c r="E37" s="86">
        <v>4225</v>
      </c>
      <c r="F37" s="86">
        <v>5011</v>
      </c>
      <c r="G37" s="133" t="s">
        <v>49</v>
      </c>
      <c r="H37" s="11">
        <v>109</v>
      </c>
      <c r="I37" s="123">
        <v>46</v>
      </c>
      <c r="J37" s="117">
        <f t="shared" si="1"/>
        <v>155</v>
      </c>
    </row>
    <row r="38" spans="1:10" ht="12.75" customHeight="1">
      <c r="A38" s="115"/>
      <c r="B38" s="96" t="s">
        <v>50</v>
      </c>
      <c r="C38" s="67"/>
      <c r="D38" s="67" t="s">
        <v>57</v>
      </c>
      <c r="E38" s="83">
        <v>4225</v>
      </c>
      <c r="F38" s="83">
        <v>5021</v>
      </c>
      <c r="G38" s="81" t="s">
        <v>49</v>
      </c>
      <c r="H38" s="77">
        <v>376</v>
      </c>
      <c r="I38" s="91">
        <v>-26</v>
      </c>
      <c r="J38" s="134">
        <f t="shared" si="1"/>
        <v>350</v>
      </c>
    </row>
    <row r="39" spans="1:10" ht="12.75" customHeight="1">
      <c r="A39" s="135"/>
      <c r="B39" s="96" t="s">
        <v>51</v>
      </c>
      <c r="C39" s="67"/>
      <c r="D39" s="122" t="s">
        <v>57</v>
      </c>
      <c r="E39" s="83">
        <v>4225</v>
      </c>
      <c r="F39" s="83">
        <v>5031</v>
      </c>
      <c r="G39" s="81" t="s">
        <v>49</v>
      </c>
      <c r="H39" s="78">
        <v>74</v>
      </c>
      <c r="I39" s="25">
        <v>22</v>
      </c>
      <c r="J39" s="117">
        <f t="shared" si="1"/>
        <v>96</v>
      </c>
    </row>
    <row r="40" spans="1:10" ht="12.75" customHeight="1">
      <c r="A40" s="115"/>
      <c r="B40" s="96" t="s">
        <v>52</v>
      </c>
      <c r="C40" s="67"/>
      <c r="D40" s="67" t="s">
        <v>57</v>
      </c>
      <c r="E40" s="86">
        <v>4225</v>
      </c>
      <c r="F40" s="83">
        <v>5032</v>
      </c>
      <c r="G40" s="133" t="s">
        <v>49</v>
      </c>
      <c r="H40" s="78">
        <v>27</v>
      </c>
      <c r="I40" s="21">
        <v>8</v>
      </c>
      <c r="J40" s="117">
        <f t="shared" si="1"/>
        <v>35</v>
      </c>
    </row>
    <row r="41" spans="1:10" ht="12.65" customHeight="1">
      <c r="A41" s="129"/>
      <c r="B41" s="96" t="s">
        <v>53</v>
      </c>
      <c r="C41" s="67"/>
      <c r="D41" s="122" t="s">
        <v>57</v>
      </c>
      <c r="E41" s="86">
        <v>4225</v>
      </c>
      <c r="F41" s="83">
        <v>5164</v>
      </c>
      <c r="G41" s="133" t="s">
        <v>49</v>
      </c>
      <c r="H41" s="130">
        <v>6</v>
      </c>
      <c r="I41" s="80">
        <v>3</v>
      </c>
      <c r="J41" s="117">
        <f aca="true" t="shared" si="2" ref="J41:J48">H41+I41</f>
        <v>9</v>
      </c>
    </row>
    <row r="42" spans="1:10" ht="12.65" customHeight="1">
      <c r="A42" s="129"/>
      <c r="B42" s="96" t="s">
        <v>54</v>
      </c>
      <c r="C42" s="67"/>
      <c r="D42" s="67" t="s">
        <v>57</v>
      </c>
      <c r="E42" s="83">
        <v>4225</v>
      </c>
      <c r="F42" s="83">
        <v>5167</v>
      </c>
      <c r="G42" s="81" t="s">
        <v>49</v>
      </c>
      <c r="H42" s="130">
        <v>97</v>
      </c>
      <c r="I42" s="80">
        <v>-19</v>
      </c>
      <c r="J42" s="117">
        <f t="shared" si="2"/>
        <v>78</v>
      </c>
    </row>
    <row r="43" spans="1:10" ht="12.65" customHeight="1">
      <c r="A43" s="129"/>
      <c r="B43" s="96" t="s">
        <v>58</v>
      </c>
      <c r="C43" s="67"/>
      <c r="D43" s="122" t="s">
        <v>57</v>
      </c>
      <c r="E43" s="83">
        <v>4225</v>
      </c>
      <c r="F43" s="83">
        <v>5169</v>
      </c>
      <c r="G43" s="81" t="s">
        <v>49</v>
      </c>
      <c r="H43" s="130">
        <v>30</v>
      </c>
      <c r="I43" s="80">
        <v>20</v>
      </c>
      <c r="J43" s="117">
        <f t="shared" si="2"/>
        <v>50</v>
      </c>
    </row>
    <row r="44" spans="1:10" ht="12.65" customHeight="1">
      <c r="A44" s="129"/>
      <c r="B44" s="96" t="s">
        <v>55</v>
      </c>
      <c r="C44" s="67"/>
      <c r="D44" s="67" t="s">
        <v>57</v>
      </c>
      <c r="E44" s="86">
        <v>4225</v>
      </c>
      <c r="F44" s="83">
        <v>5173</v>
      </c>
      <c r="G44" s="133" t="s">
        <v>49</v>
      </c>
      <c r="H44" s="130">
        <v>63</v>
      </c>
      <c r="I44" s="80">
        <v>3</v>
      </c>
      <c r="J44" s="117">
        <f t="shared" si="2"/>
        <v>66</v>
      </c>
    </row>
    <row r="45" spans="1:10" ht="12.65" customHeight="1">
      <c r="A45" s="165"/>
      <c r="B45" s="96" t="s">
        <v>56</v>
      </c>
      <c r="C45" s="67"/>
      <c r="D45" s="122" t="s">
        <v>57</v>
      </c>
      <c r="E45" s="83">
        <v>4225</v>
      </c>
      <c r="F45" s="83">
        <v>5175</v>
      </c>
      <c r="G45" s="81" t="s">
        <v>49</v>
      </c>
      <c r="H45" s="130">
        <v>15</v>
      </c>
      <c r="I45" s="80">
        <v>2</v>
      </c>
      <c r="J45" s="117">
        <f t="shared" si="2"/>
        <v>17</v>
      </c>
    </row>
    <row r="46" spans="1:10" ht="12.65" customHeight="1">
      <c r="A46" s="166" t="s">
        <v>28</v>
      </c>
      <c r="B46" s="96" t="s">
        <v>69</v>
      </c>
      <c r="C46" s="67"/>
      <c r="D46" s="67"/>
      <c r="E46" s="83">
        <v>6171</v>
      </c>
      <c r="F46" s="83">
        <v>5137</v>
      </c>
      <c r="G46" s="81" t="s">
        <v>67</v>
      </c>
      <c r="H46" s="130">
        <v>145</v>
      </c>
      <c r="I46" s="80">
        <v>3.5</v>
      </c>
      <c r="J46" s="117">
        <f t="shared" si="2"/>
        <v>148.5</v>
      </c>
    </row>
    <row r="47" spans="1:10" ht="12.65" customHeight="1">
      <c r="A47" s="165"/>
      <c r="B47" s="96" t="s">
        <v>68</v>
      </c>
      <c r="C47" s="67"/>
      <c r="D47" s="67"/>
      <c r="E47" s="83">
        <v>6171</v>
      </c>
      <c r="F47" s="83">
        <v>5139</v>
      </c>
      <c r="G47" s="81" t="s">
        <v>67</v>
      </c>
      <c r="H47" s="130">
        <v>10</v>
      </c>
      <c r="I47" s="80">
        <v>-3.5</v>
      </c>
      <c r="J47" s="117">
        <f t="shared" si="2"/>
        <v>6.5</v>
      </c>
    </row>
    <row r="48" spans="1:10" ht="12.65" customHeight="1">
      <c r="A48" s="167" t="s">
        <v>29</v>
      </c>
      <c r="B48" s="121" t="s">
        <v>72</v>
      </c>
      <c r="C48" s="67"/>
      <c r="D48" s="67"/>
      <c r="E48" s="83">
        <v>6171</v>
      </c>
      <c r="F48" s="83">
        <v>5229</v>
      </c>
      <c r="G48" s="81"/>
      <c r="H48" s="130">
        <v>7</v>
      </c>
      <c r="I48" s="80">
        <v>-7</v>
      </c>
      <c r="J48" s="117">
        <f t="shared" si="2"/>
        <v>0</v>
      </c>
    </row>
    <row r="49" spans="1:10" ht="11.25" customHeight="1">
      <c r="A49" s="168"/>
      <c r="B49" s="10"/>
      <c r="C49" s="7"/>
      <c r="D49" s="7"/>
      <c r="E49" s="46"/>
      <c r="F49" s="82" t="s">
        <v>39</v>
      </c>
      <c r="G49" s="24"/>
      <c r="H49" s="11">
        <f>SUM(H35:H48)</f>
        <v>1622.62</v>
      </c>
      <c r="I49" s="25">
        <f>SUM(I35:I48)</f>
        <v>52</v>
      </c>
      <c r="J49" s="169">
        <f>SUM(J35:J48)</f>
        <v>1674.62</v>
      </c>
    </row>
    <row r="50" spans="1:11" ht="13" customHeight="1">
      <c r="A50" s="170" t="s">
        <v>101</v>
      </c>
      <c r="B50" s="10"/>
      <c r="C50" s="7"/>
      <c r="D50" s="7"/>
      <c r="E50" s="13"/>
      <c r="F50" s="10"/>
      <c r="G50" s="10"/>
      <c r="H50" s="12"/>
      <c r="I50" s="12"/>
      <c r="J50" s="171"/>
      <c r="K50" s="10"/>
    </row>
    <row r="51" spans="1:11" ht="13" customHeight="1">
      <c r="A51" s="172" t="s">
        <v>8</v>
      </c>
      <c r="B51" s="67" t="s">
        <v>102</v>
      </c>
      <c r="C51" s="60"/>
      <c r="D51" s="60"/>
      <c r="E51" s="60">
        <v>6171</v>
      </c>
      <c r="F51" s="60">
        <v>6121</v>
      </c>
      <c r="G51" s="60">
        <v>7207</v>
      </c>
      <c r="H51" s="20">
        <v>2310.5</v>
      </c>
      <c r="I51" s="21">
        <v>7</v>
      </c>
      <c r="J51" s="173">
        <f>H51+I51</f>
        <v>2317.5</v>
      </c>
      <c r="K51" s="10"/>
    </row>
    <row r="52" spans="1:11" ht="13" customHeight="1">
      <c r="A52" s="118"/>
      <c r="B52" s="164" t="s">
        <v>103</v>
      </c>
      <c r="C52" s="161"/>
      <c r="D52" s="92"/>
      <c r="E52" s="92">
        <v>3612</v>
      </c>
      <c r="F52" s="92">
        <v>6121</v>
      </c>
      <c r="G52" s="92">
        <v>2268</v>
      </c>
      <c r="H52" s="162">
        <v>139.5</v>
      </c>
      <c r="I52" s="163">
        <v>-7</v>
      </c>
      <c r="J52" s="134">
        <f>H52+I52</f>
        <v>132.5</v>
      </c>
      <c r="K52" s="10"/>
    </row>
    <row r="53" spans="1:10" ht="11.25" customHeight="1">
      <c r="A53" s="174"/>
      <c r="B53" s="14"/>
      <c r="C53" s="17"/>
      <c r="D53" s="17"/>
      <c r="E53" s="15"/>
      <c r="F53" s="76" t="s">
        <v>22</v>
      </c>
      <c r="G53" s="48"/>
      <c r="H53" s="16">
        <f>SUM(H51:H52)</f>
        <v>2450</v>
      </c>
      <c r="I53" s="22">
        <f>SUM(I51:I52)</f>
        <v>0</v>
      </c>
      <c r="J53" s="175">
        <f>SUM(J51:J52)</f>
        <v>2450</v>
      </c>
    </row>
    <row r="54" spans="1:10" ht="11.25" customHeight="1">
      <c r="A54" s="174"/>
      <c r="B54" s="14"/>
      <c r="C54" s="17"/>
      <c r="D54" s="17"/>
      <c r="E54" s="15"/>
      <c r="F54" s="15"/>
      <c r="G54" s="70"/>
      <c r="H54" s="32"/>
      <c r="I54" s="22"/>
      <c r="J54" s="175"/>
    </row>
    <row r="55" spans="1:10" ht="11.25" customHeight="1">
      <c r="A55" s="168"/>
      <c r="B55" s="23" t="s">
        <v>71</v>
      </c>
      <c r="C55" s="7"/>
      <c r="D55" s="7"/>
      <c r="E55" s="47" t="s">
        <v>9</v>
      </c>
      <c r="F55" s="52"/>
      <c r="G55" s="45"/>
      <c r="H55" s="21"/>
      <c r="I55" s="21">
        <f>I30</f>
        <v>6209.62</v>
      </c>
      <c r="J55" s="176"/>
    </row>
    <row r="56" spans="1:10" ht="11.25" customHeight="1">
      <c r="A56" s="168"/>
      <c r="B56" s="10"/>
      <c r="C56" s="7"/>
      <c r="D56" s="7"/>
      <c r="E56" s="39" t="s">
        <v>16</v>
      </c>
      <c r="F56" s="51"/>
      <c r="G56" s="48"/>
      <c r="H56" s="21"/>
      <c r="I56" s="21">
        <f>I49+I31</f>
        <v>1207.5500000000002</v>
      </c>
      <c r="J56" s="177"/>
    </row>
    <row r="57" spans="1:10" ht="11.25" customHeight="1">
      <c r="A57" s="168"/>
      <c r="B57" s="10"/>
      <c r="C57" s="7"/>
      <c r="D57" s="7"/>
      <c r="E57" s="9" t="s">
        <v>14</v>
      </c>
      <c r="F57" s="10"/>
      <c r="G57" s="46"/>
      <c r="H57" s="41"/>
      <c r="I57" s="21">
        <f>I53+I32</f>
        <v>5002.07</v>
      </c>
      <c r="J57" s="173"/>
    </row>
    <row r="58" spans="1:10" ht="11.25" customHeight="1">
      <c r="A58" s="168"/>
      <c r="B58" s="10"/>
      <c r="C58" s="7"/>
      <c r="D58" s="7"/>
      <c r="E58" s="39" t="s">
        <v>23</v>
      </c>
      <c r="F58" s="51"/>
      <c r="G58" s="48"/>
      <c r="H58" s="41"/>
      <c r="I58" s="21">
        <f>I56+I57</f>
        <v>6209.62</v>
      </c>
      <c r="J58" s="173"/>
    </row>
    <row r="59" spans="1:10" ht="11.25" customHeight="1">
      <c r="A59" s="168"/>
      <c r="B59" s="10"/>
      <c r="C59" s="7"/>
      <c r="D59" s="7"/>
      <c r="E59" s="49" t="s">
        <v>15</v>
      </c>
      <c r="F59" s="10"/>
      <c r="G59" s="46"/>
      <c r="H59" s="42"/>
      <c r="I59" s="21">
        <f>I55-I58</f>
        <v>0</v>
      </c>
      <c r="J59" s="173"/>
    </row>
    <row r="60" spans="1:10" ht="11.25" customHeight="1">
      <c r="A60" s="168"/>
      <c r="B60" s="10"/>
      <c r="C60" s="7"/>
      <c r="D60" s="7"/>
      <c r="E60" s="40" t="s">
        <v>30</v>
      </c>
      <c r="F60" s="51"/>
      <c r="G60" s="48"/>
      <c r="H60" s="42"/>
      <c r="I60" s="21">
        <v>0</v>
      </c>
      <c r="J60" s="173"/>
    </row>
    <row r="61" spans="1:10" ht="11.25" customHeight="1">
      <c r="A61" s="168"/>
      <c r="B61" s="10"/>
      <c r="C61" s="7"/>
      <c r="D61" s="7"/>
      <c r="E61" s="178" t="s">
        <v>36</v>
      </c>
      <c r="F61" s="10"/>
      <c r="G61" s="10"/>
      <c r="H61" s="179">
        <v>43251</v>
      </c>
      <c r="I61" s="10"/>
      <c r="J61" s="180">
        <v>43281</v>
      </c>
    </row>
    <row r="62" spans="1:10" ht="11.25" customHeight="1">
      <c r="A62" s="168"/>
      <c r="B62" s="23" t="s">
        <v>73</v>
      </c>
      <c r="C62" s="7"/>
      <c r="D62" s="7"/>
      <c r="E62" s="50" t="s">
        <v>13</v>
      </c>
      <c r="F62" s="52"/>
      <c r="G62" s="45"/>
      <c r="H62" s="43">
        <v>536112.54</v>
      </c>
      <c r="I62" s="21">
        <f>I55</f>
        <v>6209.62</v>
      </c>
      <c r="J62" s="176">
        <f>H62+I62</f>
        <v>542322.16</v>
      </c>
    </row>
    <row r="63" spans="1:10" ht="11.25" customHeight="1">
      <c r="A63" s="168"/>
      <c r="B63" s="10"/>
      <c r="C63" s="7"/>
      <c r="D63" s="7"/>
      <c r="E63" s="39" t="s">
        <v>16</v>
      </c>
      <c r="F63" s="51"/>
      <c r="G63" s="48"/>
      <c r="H63" s="44">
        <v>331712.18</v>
      </c>
      <c r="I63" s="21">
        <f>I56</f>
        <v>1207.5500000000002</v>
      </c>
      <c r="J63" s="173">
        <f>H63+I63</f>
        <v>332919.73</v>
      </c>
    </row>
    <row r="64" spans="1:10" ht="11.25" customHeight="1">
      <c r="A64" s="168"/>
      <c r="B64" s="10"/>
      <c r="C64" s="7"/>
      <c r="D64" s="7"/>
      <c r="E64" s="9" t="s">
        <v>14</v>
      </c>
      <c r="F64" s="10"/>
      <c r="G64" s="46"/>
      <c r="H64" s="44">
        <v>242877.1</v>
      </c>
      <c r="I64" s="21">
        <f>I53+I32</f>
        <v>5002.07</v>
      </c>
      <c r="J64" s="173">
        <f>H64+I64</f>
        <v>247879.17</v>
      </c>
    </row>
    <row r="65" spans="1:10" ht="11.25" customHeight="1">
      <c r="A65" s="168"/>
      <c r="B65" s="10" t="s">
        <v>104</v>
      </c>
      <c r="C65" s="7"/>
      <c r="D65" s="7"/>
      <c r="E65" s="40" t="s">
        <v>24</v>
      </c>
      <c r="F65" s="51"/>
      <c r="G65" s="48"/>
      <c r="H65" s="21">
        <f>SUM(H63:H64)</f>
        <v>574589.28</v>
      </c>
      <c r="I65" s="21">
        <f>SUM(I63:I64)</f>
        <v>6209.62</v>
      </c>
      <c r="J65" s="176">
        <f>SUM(J63:J64)</f>
        <v>580798.9</v>
      </c>
    </row>
    <row r="66" spans="1:10" ht="11.25" customHeight="1">
      <c r="A66" s="168"/>
      <c r="B66" s="10"/>
      <c r="C66" s="7"/>
      <c r="D66" s="7"/>
      <c r="E66" s="9" t="s">
        <v>17</v>
      </c>
      <c r="F66" s="10"/>
      <c r="G66" s="46"/>
      <c r="H66" s="20">
        <f>H62-H65</f>
        <v>-38476.73999999999</v>
      </c>
      <c r="I66" s="21">
        <f>I62-I65</f>
        <v>0</v>
      </c>
      <c r="J66" s="173">
        <f>J62-J65</f>
        <v>-38476.73999999999</v>
      </c>
    </row>
    <row r="67" spans="1:10" ht="11.25" customHeight="1">
      <c r="A67" s="168"/>
      <c r="B67" s="10"/>
      <c r="C67" s="7"/>
      <c r="D67" s="7"/>
      <c r="E67" s="40" t="s">
        <v>25</v>
      </c>
      <c r="F67" s="51"/>
      <c r="G67" s="48"/>
      <c r="H67" s="53">
        <v>38476.74</v>
      </c>
      <c r="I67" s="21">
        <f>I60</f>
        <v>0</v>
      </c>
      <c r="J67" s="176">
        <f>H67+I67</f>
        <v>38476.74</v>
      </c>
    </row>
    <row r="68" spans="1:10" ht="11.25" customHeight="1" thickBot="1">
      <c r="A68" s="181"/>
      <c r="B68" s="182"/>
      <c r="C68" s="183"/>
      <c r="D68" s="183"/>
      <c r="E68" s="182"/>
      <c r="F68" s="182"/>
      <c r="G68" s="182"/>
      <c r="H68" s="184" t="s">
        <v>43</v>
      </c>
      <c r="I68" s="182"/>
      <c r="J68" s="185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</sheetData>
  <mergeCells count="4">
    <mergeCell ref="B2:B3"/>
    <mergeCell ref="E2:E3"/>
    <mergeCell ref="F2:F3"/>
    <mergeCell ref="G2:G3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30:D32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62">
    <cfRule type="expression" priority="7" dxfId="2" stopIfTrue="1">
      <formula>$J62="Z"</formula>
    </cfRule>
    <cfRule type="expression" priority="8" dxfId="1" stopIfTrue="1">
      <formula>$J62="T"</formula>
    </cfRule>
    <cfRule type="expression" priority="9" dxfId="0" stopIfTrue="1">
      <formula>$J62="Y"</formula>
    </cfRule>
  </conditionalFormatting>
  <conditionalFormatting sqref="H63">
    <cfRule type="expression" priority="4" dxfId="2" stopIfTrue="1">
      <formula>$J63="Z"</formula>
    </cfRule>
    <cfRule type="expression" priority="5" dxfId="1" stopIfTrue="1">
      <formula>$J63="T"</formula>
    </cfRule>
    <cfRule type="expression" priority="6" dxfId="0" stopIfTrue="1">
      <formula>$J63="Y"</formula>
    </cfRule>
  </conditionalFormatting>
  <conditionalFormatting sqref="H64">
    <cfRule type="expression" priority="1" dxfId="2" stopIfTrue="1">
      <formula>$J64="Z"</formula>
    </cfRule>
    <cfRule type="expression" priority="2" dxfId="1" stopIfTrue="1">
      <formula>$J64="T"</formula>
    </cfRule>
    <cfRule type="expression" priority="3" dxfId="0" stopIfTrue="1">
      <formula>$J64="Y"</formula>
    </cfRule>
  </conditionalFormatting>
  <printOptions/>
  <pageMargins left="0.7086614173228347" right="0.3937007874015748" top="0.69" bottom="0.82" header="0.31496062992125984" footer="0.8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 topLeftCell="A1">
      <selection activeCell="F28" sqref="F28"/>
    </sheetView>
  </sheetViews>
  <sheetFormatPr defaultColWidth="9.125" defaultRowHeight="12.75"/>
  <cols>
    <col min="1" max="1" width="4.50390625" style="3" customWidth="1"/>
    <col min="2" max="2" width="69.00390625" style="3" customWidth="1"/>
    <col min="3" max="3" width="5.50390625" style="19" customWidth="1"/>
    <col min="4" max="4" width="10.125" style="19" customWidth="1"/>
    <col min="5" max="5" width="7.75390625" style="3" customWidth="1"/>
    <col min="6" max="6" width="10.125" style="3" customWidth="1"/>
    <col min="7" max="7" width="11.00390625" style="3" customWidth="1"/>
    <col min="8" max="8" width="11.50390625" style="3" customWidth="1"/>
    <col min="9" max="9" width="12.00390625" style="3" customWidth="1"/>
    <col min="10" max="13" width="11.75390625" style="3" customWidth="1"/>
    <col min="14" max="16384" width="9.125" style="3" customWidth="1"/>
  </cols>
  <sheetData>
    <row r="1" spans="1:10" ht="14">
      <c r="A1" s="26" t="s">
        <v>98</v>
      </c>
      <c r="B1" s="2"/>
      <c r="C1" s="18"/>
      <c r="D1" s="18"/>
      <c r="I1" s="2" t="s">
        <v>32</v>
      </c>
      <c r="J1" s="26"/>
    </row>
    <row r="2" spans="1:10" s="2" customFormat="1" ht="13">
      <c r="A2" s="4" t="s">
        <v>0</v>
      </c>
      <c r="B2" s="273" t="s">
        <v>10</v>
      </c>
      <c r="C2" s="4"/>
      <c r="D2" s="4" t="s">
        <v>18</v>
      </c>
      <c r="E2" s="273" t="s">
        <v>1</v>
      </c>
      <c r="F2" s="273" t="s">
        <v>2</v>
      </c>
      <c r="G2" s="273" t="s">
        <v>3</v>
      </c>
      <c r="H2" s="4" t="s">
        <v>4</v>
      </c>
      <c r="I2" s="4" t="s">
        <v>12</v>
      </c>
      <c r="J2" s="4" t="s">
        <v>5</v>
      </c>
    </row>
    <row r="3" spans="1:10" s="2" customFormat="1" ht="13">
      <c r="A3" s="5" t="s">
        <v>6</v>
      </c>
      <c r="B3" s="272"/>
      <c r="C3" s="5"/>
      <c r="D3" s="5" t="s">
        <v>19</v>
      </c>
      <c r="E3" s="272"/>
      <c r="F3" s="272"/>
      <c r="G3" s="272"/>
      <c r="H3" s="5" t="s">
        <v>7</v>
      </c>
      <c r="I3" s="5" t="s">
        <v>99</v>
      </c>
      <c r="J3" s="5" t="s">
        <v>7</v>
      </c>
    </row>
    <row r="4" spans="1:10" ht="13">
      <c r="A4" s="61" t="s">
        <v>44</v>
      </c>
      <c r="B4" s="51"/>
      <c r="C4" s="62"/>
      <c r="D4" s="62"/>
      <c r="E4" s="62"/>
      <c r="F4" s="62"/>
      <c r="G4" s="62"/>
      <c r="H4" s="62"/>
      <c r="I4" s="63"/>
      <c r="J4" s="205"/>
    </row>
    <row r="5" spans="1:10" ht="13">
      <c r="A5" s="73" t="s">
        <v>109</v>
      </c>
      <c r="B5" s="125" t="s">
        <v>107</v>
      </c>
      <c r="C5" s="232" t="s">
        <v>37</v>
      </c>
      <c r="D5" s="93" t="s">
        <v>105</v>
      </c>
      <c r="E5" s="72"/>
      <c r="F5" s="72">
        <v>4122</v>
      </c>
      <c r="G5" s="93" t="s">
        <v>106</v>
      </c>
      <c r="H5" s="230">
        <v>0</v>
      </c>
      <c r="I5" s="94">
        <v>15</v>
      </c>
      <c r="J5" s="101">
        <f>H5+I5</f>
        <v>15</v>
      </c>
    </row>
    <row r="6" spans="1:10" ht="13">
      <c r="A6" s="95"/>
      <c r="B6" s="125" t="s">
        <v>108</v>
      </c>
      <c r="C6" s="232" t="s">
        <v>37</v>
      </c>
      <c r="D6" s="93" t="s">
        <v>105</v>
      </c>
      <c r="E6" s="72">
        <v>3421</v>
      </c>
      <c r="F6" s="72">
        <v>5336</v>
      </c>
      <c r="G6" s="93" t="s">
        <v>106</v>
      </c>
      <c r="H6" s="230">
        <v>0</v>
      </c>
      <c r="I6" s="94">
        <v>15</v>
      </c>
      <c r="J6" s="101">
        <f>H6+I6</f>
        <v>15</v>
      </c>
    </row>
    <row r="7" spans="1:10" ht="13">
      <c r="A7" s="98" t="s">
        <v>110</v>
      </c>
      <c r="B7" s="102" t="s">
        <v>111</v>
      </c>
      <c r="C7" s="103" t="s">
        <v>37</v>
      </c>
      <c r="D7" s="99"/>
      <c r="E7" s="100">
        <v>1036</v>
      </c>
      <c r="F7" s="100">
        <v>5192</v>
      </c>
      <c r="G7" s="104"/>
      <c r="H7" s="231">
        <v>-51.19</v>
      </c>
      <c r="I7" s="105">
        <v>-24.94</v>
      </c>
      <c r="J7" s="101">
        <f>H7+I7</f>
        <v>-76.13</v>
      </c>
    </row>
    <row r="8" spans="1:10" ht="13">
      <c r="A8" s="106"/>
      <c r="B8" s="102" t="s">
        <v>112</v>
      </c>
      <c r="C8" s="103" t="s">
        <v>37</v>
      </c>
      <c r="D8" s="99"/>
      <c r="E8" s="100">
        <v>1036</v>
      </c>
      <c r="F8" s="100">
        <v>5192</v>
      </c>
      <c r="G8" s="104"/>
      <c r="H8" s="231">
        <v>51.19</v>
      </c>
      <c r="I8" s="105">
        <v>24.94</v>
      </c>
      <c r="J8" s="101">
        <f>H8+I8</f>
        <v>76.13</v>
      </c>
    </row>
    <row r="9" spans="1:10" ht="13">
      <c r="A9" s="98" t="s">
        <v>117</v>
      </c>
      <c r="B9" s="124" t="s">
        <v>118</v>
      </c>
      <c r="C9" s="103" t="s">
        <v>37</v>
      </c>
      <c r="D9" s="99" t="s">
        <v>105</v>
      </c>
      <c r="E9" s="100"/>
      <c r="F9" s="100">
        <v>4122</v>
      </c>
      <c r="G9" s="206" t="s">
        <v>113</v>
      </c>
      <c r="H9" s="231">
        <v>0</v>
      </c>
      <c r="I9" s="105">
        <v>7.1</v>
      </c>
      <c r="J9" s="101">
        <f aca="true" t="shared" si="0" ref="J9:J19">H9+I9</f>
        <v>7.1</v>
      </c>
    </row>
    <row r="10" spans="1:10" ht="13">
      <c r="A10" s="106"/>
      <c r="B10" s="124" t="s">
        <v>131</v>
      </c>
      <c r="C10" s="103" t="s">
        <v>37</v>
      </c>
      <c r="D10" s="99" t="s">
        <v>105</v>
      </c>
      <c r="E10" s="100">
        <v>2223</v>
      </c>
      <c r="F10" s="100">
        <v>5494</v>
      </c>
      <c r="G10" s="206" t="s">
        <v>113</v>
      </c>
      <c r="H10" s="231">
        <v>0</v>
      </c>
      <c r="I10" s="105">
        <v>7.1</v>
      </c>
      <c r="J10" s="101">
        <f t="shared" si="0"/>
        <v>7.1</v>
      </c>
    </row>
    <row r="11" spans="1:10" ht="13">
      <c r="A11" s="207" t="s">
        <v>119</v>
      </c>
      <c r="B11" s="208" t="s">
        <v>130</v>
      </c>
      <c r="C11" s="209"/>
      <c r="D11" s="210"/>
      <c r="E11" s="211">
        <v>6171</v>
      </c>
      <c r="F11" s="211">
        <v>2322</v>
      </c>
      <c r="G11" s="213" t="s">
        <v>121</v>
      </c>
      <c r="H11" s="228">
        <v>13.96</v>
      </c>
      <c r="I11" s="212">
        <v>45.7</v>
      </c>
      <c r="J11" s="205">
        <f t="shared" si="0"/>
        <v>59.660000000000004</v>
      </c>
    </row>
    <row r="12" spans="1:10" ht="13">
      <c r="A12" s="207"/>
      <c r="B12" s="208" t="s">
        <v>120</v>
      </c>
      <c r="C12" s="209"/>
      <c r="D12" s="210"/>
      <c r="E12" s="211">
        <v>2212</v>
      </c>
      <c r="F12" s="211">
        <v>5901</v>
      </c>
      <c r="G12" s="213" t="s">
        <v>121</v>
      </c>
      <c r="H12" s="228">
        <v>13.96</v>
      </c>
      <c r="I12" s="212">
        <v>45.7</v>
      </c>
      <c r="J12" s="205">
        <f t="shared" si="0"/>
        <v>59.660000000000004</v>
      </c>
    </row>
    <row r="13" spans="1:10" ht="13">
      <c r="A13" s="207"/>
      <c r="B13" s="208" t="s">
        <v>129</v>
      </c>
      <c r="C13" s="209"/>
      <c r="D13" s="210"/>
      <c r="E13" s="211">
        <v>3111</v>
      </c>
      <c r="F13" s="211">
        <v>2322</v>
      </c>
      <c r="G13" s="213" t="s">
        <v>121</v>
      </c>
      <c r="H13" s="228">
        <v>0</v>
      </c>
      <c r="I13" s="212">
        <v>1313.18</v>
      </c>
      <c r="J13" s="205">
        <f t="shared" si="0"/>
        <v>1313.18</v>
      </c>
    </row>
    <row r="14" spans="1:10" ht="13">
      <c r="A14" s="88"/>
      <c r="B14" s="67" t="s">
        <v>122</v>
      </c>
      <c r="C14" s="60"/>
      <c r="D14" s="60"/>
      <c r="E14" s="60">
        <v>3111</v>
      </c>
      <c r="F14" s="60">
        <v>5901</v>
      </c>
      <c r="G14" s="213" t="s">
        <v>121</v>
      </c>
      <c r="H14" s="228">
        <v>0</v>
      </c>
      <c r="I14" s="212">
        <f>1312.18-15</f>
        <v>1297.18</v>
      </c>
      <c r="J14" s="131">
        <f t="shared" si="0"/>
        <v>1297.18</v>
      </c>
    </row>
    <row r="15" spans="1:10" ht="13">
      <c r="A15" s="88"/>
      <c r="B15" s="67" t="s">
        <v>133</v>
      </c>
      <c r="C15" s="60"/>
      <c r="D15" s="60"/>
      <c r="E15" s="60">
        <v>3113</v>
      </c>
      <c r="F15" s="60">
        <v>5421</v>
      </c>
      <c r="G15" s="213" t="s">
        <v>121</v>
      </c>
      <c r="H15" s="228">
        <v>0</v>
      </c>
      <c r="I15" s="212">
        <v>15</v>
      </c>
      <c r="J15" s="233">
        <f t="shared" si="0"/>
        <v>15</v>
      </c>
    </row>
    <row r="16" spans="1:10" ht="13">
      <c r="A16" s="88"/>
      <c r="B16" s="67" t="s">
        <v>128</v>
      </c>
      <c r="C16" s="60"/>
      <c r="D16" s="60"/>
      <c r="E16" s="60">
        <v>4350</v>
      </c>
      <c r="F16" s="60">
        <v>2322</v>
      </c>
      <c r="G16" s="79" t="s">
        <v>121</v>
      </c>
      <c r="H16" s="228">
        <v>0</v>
      </c>
      <c r="I16" s="212">
        <v>116.46</v>
      </c>
      <c r="J16" s="131">
        <f t="shared" si="0"/>
        <v>116.46</v>
      </c>
    </row>
    <row r="17" spans="1:10" ht="13">
      <c r="A17" s="88"/>
      <c r="B17" s="67" t="s">
        <v>126</v>
      </c>
      <c r="C17" s="60"/>
      <c r="D17" s="60"/>
      <c r="E17" s="60">
        <v>4350</v>
      </c>
      <c r="F17" s="60">
        <v>5171</v>
      </c>
      <c r="G17" s="79" t="s">
        <v>121</v>
      </c>
      <c r="H17" s="228">
        <v>0</v>
      </c>
      <c r="I17" s="212">
        <v>117.46</v>
      </c>
      <c r="J17" s="131">
        <f t="shared" si="0"/>
        <v>117.46</v>
      </c>
    </row>
    <row r="18" spans="1:10" ht="13">
      <c r="A18" s="88"/>
      <c r="B18" s="67" t="s">
        <v>132</v>
      </c>
      <c r="C18" s="60"/>
      <c r="D18" s="60"/>
      <c r="E18" s="60">
        <v>3421</v>
      </c>
      <c r="F18" s="60">
        <v>2322</v>
      </c>
      <c r="G18" s="79" t="s">
        <v>121</v>
      </c>
      <c r="H18" s="228">
        <v>0</v>
      </c>
      <c r="I18" s="212">
        <v>38.88</v>
      </c>
      <c r="J18" s="131">
        <f t="shared" si="0"/>
        <v>38.88</v>
      </c>
    </row>
    <row r="19" spans="1:10" ht="13">
      <c r="A19" s="69"/>
      <c r="B19" s="67" t="s">
        <v>127</v>
      </c>
      <c r="C19" s="60"/>
      <c r="D19" s="60"/>
      <c r="E19" s="60">
        <v>3421</v>
      </c>
      <c r="F19" s="60">
        <v>5901</v>
      </c>
      <c r="G19" s="79" t="s">
        <v>121</v>
      </c>
      <c r="H19" s="228">
        <v>0</v>
      </c>
      <c r="I19" s="212">
        <v>38.88</v>
      </c>
      <c r="J19" s="131">
        <f t="shared" si="0"/>
        <v>38.88</v>
      </c>
    </row>
    <row r="20" spans="1:10" ht="13">
      <c r="A20" s="132"/>
      <c r="B20" s="10"/>
      <c r="C20" s="7"/>
      <c r="D20" s="7"/>
      <c r="E20" s="7"/>
      <c r="F20" s="214"/>
      <c r="G20" s="215"/>
      <c r="H20" s="229"/>
      <c r="I20" s="217"/>
      <c r="J20" s="216"/>
    </row>
    <row r="21" spans="1:10" s="8" customFormat="1" ht="13">
      <c r="A21" s="27"/>
      <c r="B21" s="218"/>
      <c r="C21" s="29"/>
      <c r="D21" s="29"/>
      <c r="E21" s="14"/>
      <c r="F21" s="30" t="s">
        <v>9</v>
      </c>
      <c r="G21" s="31"/>
      <c r="H21" s="225">
        <f>H5+H9+H11+H13+H16+H18</f>
        <v>13.96</v>
      </c>
      <c r="I21" s="38">
        <f>I5+I9+I11+I13+I16+I18</f>
        <v>1536.3200000000002</v>
      </c>
      <c r="J21" s="32">
        <f>J5+J9+J11+J13+J16+J18</f>
        <v>1550.2800000000002</v>
      </c>
    </row>
    <row r="22" spans="1:10" s="8" customFormat="1" ht="13">
      <c r="A22" s="27"/>
      <c r="B22" s="33" t="s">
        <v>34</v>
      </c>
      <c r="C22" s="29"/>
      <c r="D22" s="29"/>
      <c r="E22" s="14"/>
      <c r="F22" s="30" t="s">
        <v>16</v>
      </c>
      <c r="G22" s="31"/>
      <c r="H22" s="225">
        <f>H6+H7+H8+H10+H12+H14+H17+H19+H15</f>
        <v>13.96</v>
      </c>
      <c r="I22" s="224">
        <f>I6+I7+I8+I10+I12+I14+I17+I19+I15</f>
        <v>1536.3200000000002</v>
      </c>
      <c r="J22" s="225">
        <f>J6+J7+J8+J10+J12+J14+J17+J19+J15</f>
        <v>1550.2800000000002</v>
      </c>
    </row>
    <row r="23" spans="1:10" s="8" customFormat="1" ht="13">
      <c r="A23" s="27"/>
      <c r="B23" s="33"/>
      <c r="C23" s="29"/>
      <c r="D23" s="29"/>
      <c r="E23" s="14"/>
      <c r="F23" s="30" t="s">
        <v>40</v>
      </c>
      <c r="G23" s="31"/>
      <c r="H23" s="32">
        <v>0</v>
      </c>
      <c r="I23" s="38">
        <v>0</v>
      </c>
      <c r="J23" s="32">
        <f>H23+I23</f>
        <v>0</v>
      </c>
    </row>
    <row r="24" spans="1:10" ht="13">
      <c r="A24" s="9"/>
      <c r="B24" s="14"/>
      <c r="C24" s="17"/>
      <c r="D24" s="17"/>
      <c r="E24" s="14"/>
      <c r="F24" s="34" t="s">
        <v>17</v>
      </c>
      <c r="G24" s="35"/>
      <c r="H24" s="37">
        <f>H21-H22-H23</f>
        <v>0</v>
      </c>
      <c r="I24" s="36">
        <f>I21-I22-I23</f>
        <v>0</v>
      </c>
      <c r="J24" s="37">
        <f>J21-J22-J23</f>
        <v>0</v>
      </c>
    </row>
    <row r="25" spans="1:10" ht="13">
      <c r="A25" s="6" t="s">
        <v>41</v>
      </c>
      <c r="B25" s="10"/>
      <c r="C25" s="7"/>
      <c r="D25" s="7"/>
      <c r="E25" s="13"/>
      <c r="F25" s="10"/>
      <c r="G25" s="10"/>
      <c r="H25" s="12"/>
      <c r="I25" s="12"/>
      <c r="J25" s="64"/>
    </row>
    <row r="26" spans="1:10" ht="13">
      <c r="A26" s="68" t="s">
        <v>31</v>
      </c>
      <c r="B26" s="48" t="s">
        <v>114</v>
      </c>
      <c r="C26" s="66"/>
      <c r="D26" s="60"/>
      <c r="E26" s="60">
        <v>2223</v>
      </c>
      <c r="F26" s="60">
        <v>5494</v>
      </c>
      <c r="G26" s="79" t="s">
        <v>113</v>
      </c>
      <c r="H26" s="20">
        <v>0</v>
      </c>
      <c r="I26" s="21">
        <v>7.9</v>
      </c>
      <c r="J26" s="20">
        <f aca="true" t="shared" si="1" ref="J26:J40">H26+I26</f>
        <v>7.9</v>
      </c>
    </row>
    <row r="27" spans="1:10" ht="13">
      <c r="A27" s="88"/>
      <c r="B27" s="48" t="s">
        <v>115</v>
      </c>
      <c r="C27" s="66"/>
      <c r="D27" s="60"/>
      <c r="E27" s="60">
        <v>2223</v>
      </c>
      <c r="F27" s="60">
        <v>5139</v>
      </c>
      <c r="G27" s="79"/>
      <c r="H27" s="20">
        <v>10</v>
      </c>
      <c r="I27" s="21">
        <v>-5</v>
      </c>
      <c r="J27" s="20">
        <f t="shared" si="1"/>
        <v>5</v>
      </c>
    </row>
    <row r="28" spans="1:10" ht="13">
      <c r="A28" s="69"/>
      <c r="B28" s="48" t="s">
        <v>116</v>
      </c>
      <c r="C28" s="66"/>
      <c r="D28" s="60"/>
      <c r="E28" s="60">
        <v>2223</v>
      </c>
      <c r="F28" s="60">
        <v>5164</v>
      </c>
      <c r="G28" s="79"/>
      <c r="H28" s="20">
        <v>10</v>
      </c>
      <c r="I28" s="21">
        <v>-2.9</v>
      </c>
      <c r="J28" s="20">
        <f t="shared" si="1"/>
        <v>7.1</v>
      </c>
    </row>
    <row r="29" spans="1:10" ht="13">
      <c r="A29" s="68" t="s">
        <v>35</v>
      </c>
      <c r="B29" s="48" t="s">
        <v>137</v>
      </c>
      <c r="C29" s="66"/>
      <c r="D29" s="60"/>
      <c r="E29" s="60">
        <v>3419</v>
      </c>
      <c r="F29" s="60">
        <v>5222</v>
      </c>
      <c r="G29" s="79" t="s">
        <v>134</v>
      </c>
      <c r="H29" s="20">
        <v>0</v>
      </c>
      <c r="I29" s="21">
        <v>4</v>
      </c>
      <c r="J29" s="20">
        <f t="shared" si="1"/>
        <v>4</v>
      </c>
    </row>
    <row r="30" spans="1:10" ht="13">
      <c r="A30" s="69"/>
      <c r="B30" s="48" t="s">
        <v>135</v>
      </c>
      <c r="C30" s="66"/>
      <c r="D30" s="60"/>
      <c r="E30" s="60">
        <v>6112</v>
      </c>
      <c r="F30" s="60">
        <v>5901</v>
      </c>
      <c r="G30" s="79" t="s">
        <v>136</v>
      </c>
      <c r="H30" s="20">
        <v>10</v>
      </c>
      <c r="I30" s="21">
        <v>-4</v>
      </c>
      <c r="J30" s="20">
        <f t="shared" si="1"/>
        <v>6</v>
      </c>
    </row>
    <row r="31" spans="1:10" ht="13">
      <c r="A31" s="68" t="s">
        <v>109</v>
      </c>
      <c r="B31" s="67" t="s">
        <v>153</v>
      </c>
      <c r="C31" s="66"/>
      <c r="D31" s="60"/>
      <c r="E31" s="60">
        <v>3314</v>
      </c>
      <c r="F31" s="69">
        <v>5499</v>
      </c>
      <c r="G31" s="226" t="s">
        <v>138</v>
      </c>
      <c r="H31" s="20">
        <v>0</v>
      </c>
      <c r="I31" s="21">
        <v>31</v>
      </c>
      <c r="J31" s="20">
        <f t="shared" si="1"/>
        <v>31</v>
      </c>
    </row>
    <row r="32" spans="1:10" ht="13">
      <c r="A32" s="88"/>
      <c r="B32" s="67" t="s">
        <v>139</v>
      </c>
      <c r="C32" s="66"/>
      <c r="D32" s="60"/>
      <c r="E32" s="60">
        <v>4359</v>
      </c>
      <c r="F32" s="69">
        <v>5499</v>
      </c>
      <c r="G32" s="226" t="s">
        <v>138</v>
      </c>
      <c r="H32" s="20">
        <v>0</v>
      </c>
      <c r="I32" s="21">
        <v>22.5</v>
      </c>
      <c r="J32" s="20">
        <f t="shared" si="1"/>
        <v>22.5</v>
      </c>
    </row>
    <row r="33" spans="1:10" ht="13">
      <c r="A33" s="88"/>
      <c r="B33" s="67" t="s">
        <v>140</v>
      </c>
      <c r="C33" s="66"/>
      <c r="D33" s="60"/>
      <c r="E33" s="60">
        <v>5311</v>
      </c>
      <c r="F33" s="69">
        <v>5499</v>
      </c>
      <c r="G33" s="226" t="s">
        <v>138</v>
      </c>
      <c r="H33" s="20">
        <v>0</v>
      </c>
      <c r="I33" s="21">
        <v>159.5</v>
      </c>
      <c r="J33" s="20">
        <f t="shared" si="1"/>
        <v>159.5</v>
      </c>
    </row>
    <row r="34" spans="1:10" ht="13">
      <c r="A34" s="88"/>
      <c r="B34" s="67" t="s">
        <v>141</v>
      </c>
      <c r="C34" s="66"/>
      <c r="D34" s="60"/>
      <c r="E34" s="60">
        <v>6112</v>
      </c>
      <c r="F34" s="69">
        <v>5499</v>
      </c>
      <c r="G34" s="226" t="s">
        <v>138</v>
      </c>
      <c r="H34" s="20">
        <v>0</v>
      </c>
      <c r="I34" s="21">
        <v>15</v>
      </c>
      <c r="J34" s="20">
        <f t="shared" si="1"/>
        <v>15</v>
      </c>
    </row>
    <row r="35" spans="1:10" ht="13">
      <c r="A35" s="88"/>
      <c r="B35" s="67" t="s">
        <v>142</v>
      </c>
      <c r="C35" s="66"/>
      <c r="D35" s="60"/>
      <c r="E35" s="60">
        <v>6171</v>
      </c>
      <c r="F35" s="69">
        <v>5499</v>
      </c>
      <c r="G35" s="226" t="s">
        <v>138</v>
      </c>
      <c r="H35" s="20">
        <v>0</v>
      </c>
      <c r="I35" s="21">
        <v>1135</v>
      </c>
      <c r="J35" s="20">
        <f t="shared" si="1"/>
        <v>1135</v>
      </c>
    </row>
    <row r="36" spans="1:10" ht="13">
      <c r="A36" s="88"/>
      <c r="B36" s="67" t="s">
        <v>143</v>
      </c>
      <c r="C36" s="66"/>
      <c r="D36" s="60"/>
      <c r="E36" s="60">
        <v>6171</v>
      </c>
      <c r="F36" s="69">
        <v>5175</v>
      </c>
      <c r="G36" s="226" t="s">
        <v>138</v>
      </c>
      <c r="H36" s="20">
        <v>0</v>
      </c>
      <c r="I36" s="21">
        <v>95</v>
      </c>
      <c r="J36" s="20">
        <f t="shared" si="1"/>
        <v>95</v>
      </c>
    </row>
    <row r="37" spans="1:10" ht="13">
      <c r="A37" s="88"/>
      <c r="B37" s="67" t="s">
        <v>144</v>
      </c>
      <c r="C37" s="66"/>
      <c r="D37" s="60"/>
      <c r="E37" s="60">
        <v>6171</v>
      </c>
      <c r="F37" s="69">
        <v>5192</v>
      </c>
      <c r="G37" s="226" t="s">
        <v>138</v>
      </c>
      <c r="H37" s="20">
        <v>0</v>
      </c>
      <c r="I37" s="21">
        <v>705</v>
      </c>
      <c r="J37" s="20">
        <f t="shared" si="1"/>
        <v>705</v>
      </c>
    </row>
    <row r="38" spans="1:10" ht="13">
      <c r="A38" s="88"/>
      <c r="B38" s="67" t="s">
        <v>145</v>
      </c>
      <c r="C38" s="66"/>
      <c r="D38" s="60"/>
      <c r="E38" s="60">
        <v>6171</v>
      </c>
      <c r="F38" s="69">
        <v>5194</v>
      </c>
      <c r="G38" s="226" t="s">
        <v>138</v>
      </c>
      <c r="H38" s="20">
        <v>0</v>
      </c>
      <c r="I38" s="21">
        <v>49</v>
      </c>
      <c r="J38" s="20">
        <f t="shared" si="1"/>
        <v>49</v>
      </c>
    </row>
    <row r="39" spans="1:10" ht="13">
      <c r="A39" s="88"/>
      <c r="B39" s="67" t="s">
        <v>146</v>
      </c>
      <c r="C39" s="66"/>
      <c r="D39" s="60"/>
      <c r="E39" s="60">
        <v>6171</v>
      </c>
      <c r="F39" s="69">
        <v>5169</v>
      </c>
      <c r="G39" s="226" t="s">
        <v>138</v>
      </c>
      <c r="H39" s="20">
        <v>2302.94</v>
      </c>
      <c r="I39" s="21">
        <v>-2212</v>
      </c>
      <c r="J39" s="20">
        <f t="shared" si="1"/>
        <v>90.94000000000005</v>
      </c>
    </row>
    <row r="40" spans="1:10" ht="13">
      <c r="A40" s="68" t="s">
        <v>110</v>
      </c>
      <c r="B40" s="67" t="s">
        <v>156</v>
      </c>
      <c r="C40" s="66"/>
      <c r="D40" s="60"/>
      <c r="E40" s="60">
        <v>5311</v>
      </c>
      <c r="F40" s="60">
        <v>5021</v>
      </c>
      <c r="G40" s="79" t="s">
        <v>147</v>
      </c>
      <c r="H40" s="20">
        <v>0</v>
      </c>
      <c r="I40" s="91">
        <v>12</v>
      </c>
      <c r="J40" s="20">
        <f t="shared" si="1"/>
        <v>12</v>
      </c>
    </row>
    <row r="41" spans="1:10" ht="13">
      <c r="A41" s="88"/>
      <c r="B41" s="67" t="s">
        <v>148</v>
      </c>
      <c r="C41" s="66"/>
      <c r="D41" s="60"/>
      <c r="E41" s="60">
        <v>5311</v>
      </c>
      <c r="F41" s="69">
        <v>5173</v>
      </c>
      <c r="G41" s="226" t="s">
        <v>147</v>
      </c>
      <c r="H41" s="20">
        <v>15</v>
      </c>
      <c r="I41" s="91">
        <v>20</v>
      </c>
      <c r="J41" s="20">
        <f aca="true" t="shared" si="2" ref="J41:J47">H41+I41</f>
        <v>35</v>
      </c>
    </row>
    <row r="42" spans="1:10" ht="13">
      <c r="A42" s="88"/>
      <c r="B42" s="67" t="s">
        <v>149</v>
      </c>
      <c r="C42" s="66"/>
      <c r="D42" s="60"/>
      <c r="E42" s="60">
        <v>5311</v>
      </c>
      <c r="F42" s="60">
        <v>5192</v>
      </c>
      <c r="G42" s="226" t="s">
        <v>147</v>
      </c>
      <c r="H42" s="20">
        <v>0</v>
      </c>
      <c r="I42" s="91">
        <v>50</v>
      </c>
      <c r="J42" s="20">
        <f t="shared" si="2"/>
        <v>50</v>
      </c>
    </row>
    <row r="43" spans="1:10" ht="13">
      <c r="A43" s="88"/>
      <c r="B43" s="67" t="s">
        <v>150</v>
      </c>
      <c r="C43" s="66"/>
      <c r="D43" s="60"/>
      <c r="E43" s="60">
        <v>5311</v>
      </c>
      <c r="F43" s="60">
        <v>5361</v>
      </c>
      <c r="G43" s="226" t="s">
        <v>147</v>
      </c>
      <c r="H43" s="20">
        <v>10</v>
      </c>
      <c r="I43" s="91">
        <v>5</v>
      </c>
      <c r="J43" s="20">
        <f t="shared" si="2"/>
        <v>15</v>
      </c>
    </row>
    <row r="44" spans="1:10" ht="13">
      <c r="A44" s="88"/>
      <c r="B44" s="67" t="s">
        <v>151</v>
      </c>
      <c r="C44" s="66"/>
      <c r="D44" s="60"/>
      <c r="E44" s="60">
        <v>5311</v>
      </c>
      <c r="F44" s="60">
        <v>5424</v>
      </c>
      <c r="G44" s="226" t="s">
        <v>147</v>
      </c>
      <c r="H44" s="20">
        <v>15</v>
      </c>
      <c r="I44" s="91">
        <v>30</v>
      </c>
      <c r="J44" s="20">
        <f t="shared" si="2"/>
        <v>45</v>
      </c>
    </row>
    <row r="45" spans="1:10" ht="13">
      <c r="A45" s="88"/>
      <c r="B45" s="67" t="s">
        <v>152</v>
      </c>
      <c r="C45" s="66"/>
      <c r="D45" s="60"/>
      <c r="E45" s="60">
        <v>5311</v>
      </c>
      <c r="F45" s="69">
        <v>5011</v>
      </c>
      <c r="G45" s="226" t="s">
        <v>147</v>
      </c>
      <c r="H45" s="20">
        <v>9014</v>
      </c>
      <c r="I45" s="91">
        <v>-87</v>
      </c>
      <c r="J45" s="20">
        <f t="shared" si="2"/>
        <v>8927</v>
      </c>
    </row>
    <row r="46" spans="1:10" ht="13">
      <c r="A46" s="88"/>
      <c r="B46" s="67" t="s">
        <v>154</v>
      </c>
      <c r="C46" s="66"/>
      <c r="D46" s="60"/>
      <c r="E46" s="60">
        <v>5311</v>
      </c>
      <c r="F46" s="69">
        <v>5031</v>
      </c>
      <c r="G46" s="226" t="s">
        <v>147</v>
      </c>
      <c r="H46" s="227">
        <v>2254</v>
      </c>
      <c r="I46" s="163">
        <v>-22</v>
      </c>
      <c r="J46" s="227">
        <f t="shared" si="2"/>
        <v>2232</v>
      </c>
    </row>
    <row r="47" spans="1:10" ht="13">
      <c r="A47" s="69"/>
      <c r="B47" s="67" t="s">
        <v>155</v>
      </c>
      <c r="C47" s="66"/>
      <c r="D47" s="60"/>
      <c r="E47" s="60">
        <v>5311</v>
      </c>
      <c r="F47" s="69">
        <v>5032</v>
      </c>
      <c r="G47" s="226" t="s">
        <v>147</v>
      </c>
      <c r="H47" s="227">
        <v>812</v>
      </c>
      <c r="I47" s="163">
        <v>-8</v>
      </c>
      <c r="J47" s="227">
        <f t="shared" si="2"/>
        <v>804</v>
      </c>
    </row>
    <row r="48" spans="1:10" ht="13">
      <c r="A48" s="9"/>
      <c r="B48" s="10"/>
      <c r="C48" s="7"/>
      <c r="D48" s="7"/>
      <c r="E48" s="10"/>
      <c r="F48" s="82" t="s">
        <v>21</v>
      </c>
      <c r="G48" s="82"/>
      <c r="H48" s="227">
        <f>SUM(H26:H47)</f>
        <v>14452.94</v>
      </c>
      <c r="I48" s="123">
        <f>SUM(I26:I47)</f>
        <v>0</v>
      </c>
      <c r="J48" s="227">
        <f>SUM(J26:J47)</f>
        <v>14452.94</v>
      </c>
    </row>
    <row r="49" spans="1:11" ht="13">
      <c r="A49" s="87" t="s">
        <v>124</v>
      </c>
      <c r="B49" s="10"/>
      <c r="C49" s="7"/>
      <c r="D49" s="7"/>
      <c r="E49" s="13"/>
      <c r="F49" s="10"/>
      <c r="G49" s="10"/>
      <c r="H49" s="12"/>
      <c r="I49" s="84"/>
      <c r="J49" s="71"/>
      <c r="K49" s="10"/>
    </row>
    <row r="50" spans="1:11" ht="13">
      <c r="A50" s="60"/>
      <c r="B50" s="48"/>
      <c r="C50" s="66"/>
      <c r="D50" s="60"/>
      <c r="E50" s="60"/>
      <c r="F50" s="60"/>
      <c r="G50" s="79"/>
      <c r="H50" s="20"/>
      <c r="I50" s="21"/>
      <c r="J50" s="20">
        <f>H50+I50</f>
        <v>0</v>
      </c>
      <c r="K50" s="10"/>
    </row>
    <row r="51" spans="1:10" ht="13">
      <c r="A51" s="219"/>
      <c r="B51" s="14"/>
      <c r="C51" s="17"/>
      <c r="D51" s="17"/>
      <c r="E51" s="15"/>
      <c r="F51" s="54"/>
      <c r="G51" s="65" t="s">
        <v>22</v>
      </c>
      <c r="H51" s="16">
        <f>SUM(H50:H50)</f>
        <v>0</v>
      </c>
      <c r="I51" s="22">
        <f>SUM(I50:I50)</f>
        <v>0</v>
      </c>
      <c r="J51" s="16">
        <f>SUM(J50:J50)</f>
        <v>0</v>
      </c>
    </row>
    <row r="52" spans="1:10" ht="13">
      <c r="A52" s="219"/>
      <c r="B52" s="14"/>
      <c r="C52" s="17"/>
      <c r="D52" s="17"/>
      <c r="E52" s="15"/>
      <c r="F52" s="57"/>
      <c r="G52" s="58"/>
      <c r="H52" s="59"/>
      <c r="I52" s="56"/>
      <c r="J52" s="55"/>
    </row>
    <row r="53" spans="1:10" ht="13">
      <c r="A53" s="9"/>
      <c r="B53" s="23" t="s">
        <v>125</v>
      </c>
      <c r="C53" s="7"/>
      <c r="D53" s="7"/>
      <c r="E53" s="47" t="s">
        <v>9</v>
      </c>
      <c r="F53" s="52"/>
      <c r="G53" s="45"/>
      <c r="H53" s="21">
        <f>H21</f>
        <v>13.96</v>
      </c>
      <c r="I53" s="21">
        <f>I21</f>
        <v>1536.3200000000002</v>
      </c>
      <c r="J53" s="21">
        <f>J21</f>
        <v>1550.2800000000002</v>
      </c>
    </row>
    <row r="54" spans="1:10" ht="13">
      <c r="A54" s="9"/>
      <c r="B54" s="10"/>
      <c r="C54" s="7"/>
      <c r="D54" s="7"/>
      <c r="E54" s="39" t="s">
        <v>16</v>
      </c>
      <c r="F54" s="51"/>
      <c r="G54" s="48"/>
      <c r="H54" s="21">
        <f>H48+H22</f>
        <v>14466.9</v>
      </c>
      <c r="I54" s="21">
        <f>I48+I22</f>
        <v>1536.3200000000002</v>
      </c>
      <c r="J54" s="21">
        <f>J48+J22</f>
        <v>16003.220000000001</v>
      </c>
    </row>
    <row r="55" spans="1:10" ht="13">
      <c r="A55" s="9"/>
      <c r="B55" s="10"/>
      <c r="C55" s="7"/>
      <c r="D55" s="7"/>
      <c r="E55" s="9" t="s">
        <v>14</v>
      </c>
      <c r="F55" s="10"/>
      <c r="G55" s="46"/>
      <c r="H55" s="21">
        <f>H51+H23</f>
        <v>0</v>
      </c>
      <c r="I55" s="21">
        <f>I51+I23</f>
        <v>0</v>
      </c>
      <c r="J55" s="21">
        <f>J51+J23</f>
        <v>0</v>
      </c>
    </row>
    <row r="56" spans="1:10" ht="13">
      <c r="A56" s="9"/>
      <c r="B56" s="10"/>
      <c r="C56" s="7"/>
      <c r="D56" s="7"/>
      <c r="E56" s="39" t="s">
        <v>23</v>
      </c>
      <c r="F56" s="51"/>
      <c r="G56" s="48"/>
      <c r="H56" s="21">
        <f>H54+H55</f>
        <v>14466.9</v>
      </c>
      <c r="I56" s="21">
        <f>I54+I55</f>
        <v>1536.3200000000002</v>
      </c>
      <c r="J56" s="21">
        <f>J54+J55</f>
        <v>16003.220000000001</v>
      </c>
    </row>
    <row r="57" spans="1:10" ht="13">
      <c r="A57" s="9"/>
      <c r="B57" s="10"/>
      <c r="C57" s="7"/>
      <c r="D57" s="7"/>
      <c r="E57" s="49" t="s">
        <v>15</v>
      </c>
      <c r="F57" s="10"/>
      <c r="G57" s="46"/>
      <c r="H57" s="42"/>
      <c r="I57" s="21">
        <f>I53-I56</f>
        <v>0</v>
      </c>
      <c r="J57" s="20"/>
    </row>
    <row r="58" spans="1:10" ht="13">
      <c r="A58" s="9"/>
      <c r="B58" s="10"/>
      <c r="C58" s="7"/>
      <c r="D58" s="7"/>
      <c r="E58" s="40" t="s">
        <v>27</v>
      </c>
      <c r="F58" s="51"/>
      <c r="G58" s="48"/>
      <c r="H58" s="42"/>
      <c r="I58" s="21">
        <v>0</v>
      </c>
      <c r="J58" s="20"/>
    </row>
    <row r="59" spans="1:10" ht="12.75">
      <c r="A59" s="9"/>
      <c r="B59" s="10"/>
      <c r="C59" s="7"/>
      <c r="D59" s="7"/>
      <c r="E59" s="10" t="s">
        <v>26</v>
      </c>
      <c r="F59" s="10"/>
      <c r="G59" s="10"/>
      <c r="H59" s="179">
        <v>43251</v>
      </c>
      <c r="I59" s="10"/>
      <c r="J59" s="220">
        <v>43281</v>
      </c>
    </row>
    <row r="60" spans="1:10" ht="13">
      <c r="A60" s="9"/>
      <c r="B60" s="23" t="s">
        <v>96</v>
      </c>
      <c r="C60" s="7"/>
      <c r="D60" s="7"/>
      <c r="E60" s="50" t="s">
        <v>13</v>
      </c>
      <c r="F60" s="52"/>
      <c r="G60" s="45"/>
      <c r="H60" s="43">
        <v>536112.54</v>
      </c>
      <c r="I60" s="21">
        <f>6209.62+I53</f>
        <v>7745.9400000000005</v>
      </c>
      <c r="J60" s="21">
        <f>H60+I60</f>
        <v>543858.48</v>
      </c>
    </row>
    <row r="61" spans="1:10" ht="13">
      <c r="A61" s="9"/>
      <c r="B61" s="10"/>
      <c r="C61" s="7"/>
      <c r="D61" s="7"/>
      <c r="E61" s="39" t="s">
        <v>16</v>
      </c>
      <c r="F61" s="51"/>
      <c r="G61" s="48"/>
      <c r="H61" s="44">
        <v>331712.18</v>
      </c>
      <c r="I61" s="21">
        <f>1207.55+I54</f>
        <v>2743.87</v>
      </c>
      <c r="J61" s="20">
        <f>H61+I61</f>
        <v>334456.05</v>
      </c>
    </row>
    <row r="62" spans="1:10" ht="13">
      <c r="A62" s="9"/>
      <c r="B62" s="10"/>
      <c r="C62" s="7"/>
      <c r="D62" s="7"/>
      <c r="E62" s="9" t="s">
        <v>14</v>
      </c>
      <c r="F62" s="10"/>
      <c r="G62" s="46"/>
      <c r="H62" s="44">
        <v>242877.1</v>
      </c>
      <c r="I62" s="21">
        <f>5002.07+I55</f>
        <v>5002.07</v>
      </c>
      <c r="J62" s="20">
        <f>H62+I62</f>
        <v>247879.17</v>
      </c>
    </row>
    <row r="63" spans="1:10" ht="13">
      <c r="A63" s="9"/>
      <c r="B63" s="10" t="s">
        <v>97</v>
      </c>
      <c r="C63" s="7"/>
      <c r="D63" s="7"/>
      <c r="E63" s="40" t="s">
        <v>24</v>
      </c>
      <c r="F63" s="51"/>
      <c r="G63" s="48"/>
      <c r="H63" s="21">
        <f>SUM(H61:H62)</f>
        <v>574589.28</v>
      </c>
      <c r="I63" s="21">
        <f>SUM(I61:I62)</f>
        <v>7745.94</v>
      </c>
      <c r="J63" s="21">
        <f>SUM(J61:J62)</f>
        <v>582335.22</v>
      </c>
    </row>
    <row r="64" spans="1:11" ht="13">
      <c r="A64" s="9"/>
      <c r="B64" s="10"/>
      <c r="C64" s="7"/>
      <c r="D64" s="7"/>
      <c r="E64" s="9" t="s">
        <v>17</v>
      </c>
      <c r="F64" s="10"/>
      <c r="G64" s="46"/>
      <c r="H64" s="20">
        <f>H60-H63</f>
        <v>-38476.73999999999</v>
      </c>
      <c r="I64" s="21">
        <f>I60-I63</f>
        <v>0</v>
      </c>
      <c r="J64" s="20">
        <f>J60-J63</f>
        <v>-38476.73999999999</v>
      </c>
      <c r="K64" s="74"/>
    </row>
    <row r="65" spans="1:10" ht="13">
      <c r="A65" s="221"/>
      <c r="B65" s="222"/>
      <c r="C65" s="223"/>
      <c r="D65" s="223"/>
      <c r="E65" s="40" t="s">
        <v>25</v>
      </c>
      <c r="F65" s="51"/>
      <c r="G65" s="48"/>
      <c r="H65" s="53">
        <v>38476.74</v>
      </c>
      <c r="I65" s="21">
        <f>I58</f>
        <v>0</v>
      </c>
      <c r="J65" s="21">
        <f>H65+I65</f>
        <v>38476.74</v>
      </c>
    </row>
    <row r="68" ht="13">
      <c r="B68" s="75"/>
    </row>
  </sheetData>
  <mergeCells count="4">
    <mergeCell ref="B2:B3"/>
    <mergeCell ref="E2:E3"/>
    <mergeCell ref="F2:F3"/>
    <mergeCell ref="G2:G3"/>
  </mergeCells>
  <conditionalFormatting sqref="B1:B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0" stopIfTrue="1">
      <formula>$L1="Y"</formula>
    </cfRule>
  </conditionalFormatting>
  <conditionalFormatting sqref="B2">
    <cfRule type="expression" priority="34" dxfId="2" stopIfTrue="1">
      <formula>$L2="Z"</formula>
    </cfRule>
    <cfRule type="expression" priority="35" dxfId="1" stopIfTrue="1">
      <formula>$L2="T"</formula>
    </cfRule>
    <cfRule type="expression" priority="36" dxfId="0" stopIfTrue="1">
      <formula>$L2="Y"</formula>
    </cfRule>
  </conditionalFormatting>
  <conditionalFormatting sqref="C21:D23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conditionalFormatting sqref="H60">
    <cfRule type="expression" priority="28" dxfId="2" stopIfTrue="1">
      <formula>$J60="Z"</formula>
    </cfRule>
    <cfRule type="expression" priority="29" dxfId="1" stopIfTrue="1">
      <formula>$J60="T"</formula>
    </cfRule>
    <cfRule type="expression" priority="30" dxfId="0" stopIfTrue="1">
      <formula>$J60="Y"</formula>
    </cfRule>
  </conditionalFormatting>
  <conditionalFormatting sqref="H61">
    <cfRule type="expression" priority="25" dxfId="2" stopIfTrue="1">
      <formula>$J61="Z"</formula>
    </cfRule>
    <cfRule type="expression" priority="26" dxfId="1" stopIfTrue="1">
      <formula>$J61="T"</formula>
    </cfRule>
    <cfRule type="expression" priority="27" dxfId="0" stopIfTrue="1">
      <formula>$J61="Y"</formula>
    </cfRule>
  </conditionalFormatting>
  <conditionalFormatting sqref="H62">
    <cfRule type="expression" priority="22" dxfId="2" stopIfTrue="1">
      <formula>$J62="Z"</formula>
    </cfRule>
    <cfRule type="expression" priority="23" dxfId="1" stopIfTrue="1">
      <formula>$J62="T"</formula>
    </cfRule>
    <cfRule type="expression" priority="24" dxfId="0" stopIfTrue="1">
      <formula>$J62="Y"</formula>
    </cfRule>
  </conditionalFormatting>
  <conditionalFormatting sqref="H60">
    <cfRule type="expression" priority="16" dxfId="2" stopIfTrue="1">
      <formula>$J60="Z"</formula>
    </cfRule>
    <cfRule type="expression" priority="17" dxfId="1" stopIfTrue="1">
      <formula>$J60="T"</formula>
    </cfRule>
    <cfRule type="expression" priority="18" dxfId="0" stopIfTrue="1">
      <formula>$J60="Y"</formula>
    </cfRule>
  </conditionalFormatting>
  <conditionalFormatting sqref="H61">
    <cfRule type="expression" priority="13" dxfId="2" stopIfTrue="1">
      <formula>$J61="Z"</formula>
    </cfRule>
    <cfRule type="expression" priority="14" dxfId="1" stopIfTrue="1">
      <formula>$J61="T"</formula>
    </cfRule>
    <cfRule type="expression" priority="15" dxfId="0" stopIfTrue="1">
      <formula>$J61="Y"</formula>
    </cfRule>
  </conditionalFormatting>
  <conditionalFormatting sqref="H62">
    <cfRule type="expression" priority="10" dxfId="2" stopIfTrue="1">
      <formula>$J62="Z"</formula>
    </cfRule>
    <cfRule type="expression" priority="11" dxfId="1" stopIfTrue="1">
      <formula>$J62="T"</formula>
    </cfRule>
    <cfRule type="expression" priority="12" dxfId="0" stopIfTrue="1">
      <formula>$J62="Y"</formula>
    </cfRule>
  </conditionalFormatting>
  <conditionalFormatting sqref="H60">
    <cfRule type="expression" priority="7" dxfId="2" stopIfTrue="1">
      <formula>$J60="Z"</formula>
    </cfRule>
    <cfRule type="expression" priority="8" dxfId="1" stopIfTrue="1">
      <formula>$J60="T"</formula>
    </cfRule>
    <cfRule type="expression" priority="9" dxfId="0" stopIfTrue="1">
      <formula>$J60="Y"</formula>
    </cfRule>
  </conditionalFormatting>
  <conditionalFormatting sqref="H61">
    <cfRule type="expression" priority="4" dxfId="2" stopIfTrue="1">
      <formula>$J61="Z"</formula>
    </cfRule>
    <cfRule type="expression" priority="5" dxfId="1" stopIfTrue="1">
      <formula>$J61="T"</formula>
    </cfRule>
    <cfRule type="expression" priority="6" dxfId="0" stopIfTrue="1">
      <formula>$J61="Y"</formula>
    </cfRule>
  </conditionalFormatting>
  <conditionalFormatting sqref="H62">
    <cfRule type="expression" priority="1" dxfId="2" stopIfTrue="1">
      <formula>$J62="Z"</formula>
    </cfRule>
    <cfRule type="expression" priority="2" dxfId="1" stopIfTrue="1">
      <formula>$J62="T"</formula>
    </cfRule>
    <cfRule type="expression" priority="3" dxfId="0" stopIfTrue="1">
      <formula>$J62="Y"</formula>
    </cfRule>
  </conditionalFormatting>
  <printOptions/>
  <pageMargins left="0.7086614173228347" right="0.2362204724409449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 topLeftCell="A1">
      <pane ySplit="3" topLeftCell="A40" activePane="bottomLeft" state="frozen"/>
      <selection pane="bottomLeft" activeCell="H63" sqref="H63"/>
    </sheetView>
  </sheetViews>
  <sheetFormatPr defaultColWidth="9.125" defaultRowHeight="12.75"/>
  <cols>
    <col min="1" max="1" width="4.50390625" style="3" customWidth="1"/>
    <col min="2" max="2" width="69.25390625" style="3" customWidth="1"/>
    <col min="3" max="3" width="4.125" style="19" customWidth="1"/>
    <col min="4" max="4" width="11.00390625" style="19" customWidth="1"/>
    <col min="5" max="5" width="6.50390625" style="3" customWidth="1"/>
    <col min="6" max="6" width="9.50390625" style="3" customWidth="1"/>
    <col min="7" max="7" width="11.00390625" style="3" customWidth="1"/>
    <col min="8" max="8" width="12.50390625" style="74" customWidth="1"/>
    <col min="9" max="9" width="8.75390625" style="3" bestFit="1" customWidth="1"/>
    <col min="10" max="10" width="10.125" style="3" bestFit="1" customWidth="1"/>
    <col min="11" max="13" width="11.75390625" style="3" customWidth="1"/>
    <col min="14" max="16384" width="9.125" style="3" customWidth="1"/>
  </cols>
  <sheetData>
    <row r="1" spans="1:10" ht="14.5" thickBot="1">
      <c r="A1" s="26" t="s">
        <v>46</v>
      </c>
      <c r="B1" s="2"/>
      <c r="C1" s="18"/>
      <c r="D1" s="18"/>
      <c r="H1" s="126" t="s">
        <v>158</v>
      </c>
      <c r="I1" s="2"/>
      <c r="J1" s="26"/>
    </row>
    <row r="2" spans="1:10" s="2" customFormat="1" ht="13">
      <c r="A2" s="186" t="s">
        <v>0</v>
      </c>
      <c r="B2" s="271" t="s">
        <v>10</v>
      </c>
      <c r="C2" s="187"/>
      <c r="D2" s="187" t="s">
        <v>18</v>
      </c>
      <c r="E2" s="271" t="s">
        <v>1</v>
      </c>
      <c r="F2" s="271" t="s">
        <v>2</v>
      </c>
      <c r="G2" s="271" t="s">
        <v>3</v>
      </c>
      <c r="H2" s="188" t="s">
        <v>4</v>
      </c>
      <c r="I2" s="187" t="s">
        <v>12</v>
      </c>
      <c r="J2" s="189" t="s">
        <v>5</v>
      </c>
    </row>
    <row r="3" spans="1:10" s="2" customFormat="1" ht="13">
      <c r="A3" s="190" t="s">
        <v>6</v>
      </c>
      <c r="B3" s="272"/>
      <c r="C3" s="5"/>
      <c r="D3" s="5" t="s">
        <v>19</v>
      </c>
      <c r="E3" s="272"/>
      <c r="F3" s="272"/>
      <c r="G3" s="272"/>
      <c r="H3" s="127" t="s">
        <v>7</v>
      </c>
      <c r="I3" s="5" t="s">
        <v>92</v>
      </c>
      <c r="J3" s="191" t="s">
        <v>7</v>
      </c>
    </row>
    <row r="4" spans="1:10" ht="13">
      <c r="A4" s="192" t="s">
        <v>42</v>
      </c>
      <c r="B4" s="51"/>
      <c r="C4" s="62"/>
      <c r="D4" s="62"/>
      <c r="E4" s="62"/>
      <c r="F4" s="62"/>
      <c r="G4" s="62"/>
      <c r="H4" s="128"/>
      <c r="I4" s="63"/>
      <c r="J4" s="193"/>
    </row>
    <row r="5" spans="1:10" s="8" customFormat="1" ht="13">
      <c r="A5" s="251" t="s">
        <v>8</v>
      </c>
      <c r="B5" s="137" t="s">
        <v>163</v>
      </c>
      <c r="C5" s="138" t="s">
        <v>37</v>
      </c>
      <c r="D5" s="139">
        <v>103533063</v>
      </c>
      <c r="E5" s="140"/>
      <c r="F5" s="140">
        <v>4116</v>
      </c>
      <c r="G5" s="141" t="s">
        <v>59</v>
      </c>
      <c r="H5" s="252">
        <v>0</v>
      </c>
      <c r="I5" s="157">
        <v>518.95</v>
      </c>
      <c r="J5" s="253">
        <f>H5+I5</f>
        <v>518.95</v>
      </c>
    </row>
    <row r="6" spans="1:10" s="8" customFormat="1" ht="13">
      <c r="A6" s="254"/>
      <c r="B6" s="137" t="s">
        <v>162</v>
      </c>
      <c r="C6" s="144" t="s">
        <v>37</v>
      </c>
      <c r="D6" s="145">
        <v>103133063</v>
      </c>
      <c r="E6" s="146"/>
      <c r="F6" s="140">
        <v>4116</v>
      </c>
      <c r="G6" s="147" t="s">
        <v>59</v>
      </c>
      <c r="H6" s="148">
        <v>0</v>
      </c>
      <c r="I6" s="158">
        <v>91.6</v>
      </c>
      <c r="J6" s="253">
        <f>H6+I6</f>
        <v>91.6</v>
      </c>
    </row>
    <row r="7" spans="1:10" s="8" customFormat="1" ht="13">
      <c r="A7" s="254"/>
      <c r="B7" s="149" t="s">
        <v>160</v>
      </c>
      <c r="C7" s="144" t="s">
        <v>37</v>
      </c>
      <c r="D7" s="139">
        <v>103533063</v>
      </c>
      <c r="E7" s="146">
        <v>3113</v>
      </c>
      <c r="F7" s="140">
        <v>5336</v>
      </c>
      <c r="G7" s="147" t="s">
        <v>59</v>
      </c>
      <c r="H7" s="148">
        <v>0</v>
      </c>
      <c r="I7" s="159">
        <v>518.95</v>
      </c>
      <c r="J7" s="253">
        <f aca="true" t="shared" si="0" ref="J7:J29">H7+I7</f>
        <v>518.95</v>
      </c>
    </row>
    <row r="8" spans="1:10" s="8" customFormat="1" ht="13">
      <c r="A8" s="254"/>
      <c r="B8" s="149" t="s">
        <v>161</v>
      </c>
      <c r="C8" s="144" t="s">
        <v>37</v>
      </c>
      <c r="D8" s="145">
        <v>103133063</v>
      </c>
      <c r="E8" s="146">
        <v>3113</v>
      </c>
      <c r="F8" s="140">
        <v>5336</v>
      </c>
      <c r="G8" s="147" t="s">
        <v>59</v>
      </c>
      <c r="H8" s="148">
        <v>0</v>
      </c>
      <c r="I8" s="158">
        <v>91.6</v>
      </c>
      <c r="J8" s="253">
        <f t="shared" si="0"/>
        <v>91.6</v>
      </c>
    </row>
    <row r="9" spans="1:10" s="8" customFormat="1" ht="13">
      <c r="A9" s="234" t="s">
        <v>11</v>
      </c>
      <c r="B9" s="139" t="s">
        <v>164</v>
      </c>
      <c r="C9" s="144" t="s">
        <v>37</v>
      </c>
      <c r="D9" s="150"/>
      <c r="E9" s="150">
        <v>6310</v>
      </c>
      <c r="F9" s="150">
        <v>2142</v>
      </c>
      <c r="G9" s="152" t="s">
        <v>66</v>
      </c>
      <c r="H9" s="154">
        <v>1</v>
      </c>
      <c r="I9" s="159">
        <v>1003.07</v>
      </c>
      <c r="J9" s="255">
        <f t="shared" si="0"/>
        <v>1004.07</v>
      </c>
    </row>
    <row r="10" spans="1:10" s="8" customFormat="1" ht="13">
      <c r="A10" s="256"/>
      <c r="B10" s="139" t="s">
        <v>165</v>
      </c>
      <c r="C10" s="144" t="s">
        <v>37</v>
      </c>
      <c r="D10" s="150"/>
      <c r="E10" s="150">
        <v>3639</v>
      </c>
      <c r="F10" s="151">
        <v>6121</v>
      </c>
      <c r="G10" s="152" t="s">
        <v>65</v>
      </c>
      <c r="H10" s="153">
        <v>0</v>
      </c>
      <c r="I10" s="159">
        <v>1003.07</v>
      </c>
      <c r="J10" s="253">
        <f t="shared" si="0"/>
        <v>1003.07</v>
      </c>
    </row>
    <row r="11" spans="1:10" s="8" customFormat="1" ht="13">
      <c r="A11" s="234" t="s">
        <v>28</v>
      </c>
      <c r="B11" s="139" t="s">
        <v>166</v>
      </c>
      <c r="C11" s="144" t="s">
        <v>37</v>
      </c>
      <c r="D11" s="150"/>
      <c r="E11" s="150">
        <v>6310</v>
      </c>
      <c r="F11" s="151">
        <v>2142</v>
      </c>
      <c r="G11" s="152"/>
      <c r="H11" s="153">
        <v>1</v>
      </c>
      <c r="I11" s="159">
        <v>3999</v>
      </c>
      <c r="J11" s="253">
        <f t="shared" si="0"/>
        <v>4000</v>
      </c>
    </row>
    <row r="12" spans="1:10" s="8" customFormat="1" ht="13">
      <c r="A12" s="257"/>
      <c r="B12" s="139" t="s">
        <v>165</v>
      </c>
      <c r="C12" s="144" t="s">
        <v>37</v>
      </c>
      <c r="D12" s="150"/>
      <c r="E12" s="150">
        <v>3639</v>
      </c>
      <c r="F12" s="151">
        <v>6121</v>
      </c>
      <c r="G12" s="152" t="s">
        <v>65</v>
      </c>
      <c r="H12" s="153">
        <v>0</v>
      </c>
      <c r="I12" s="159">
        <v>3999</v>
      </c>
      <c r="J12" s="253">
        <f t="shared" si="0"/>
        <v>3999</v>
      </c>
    </row>
    <row r="13" spans="1:10" s="8" customFormat="1" ht="13">
      <c r="A13" s="234" t="s">
        <v>29</v>
      </c>
      <c r="B13" s="139" t="s">
        <v>64</v>
      </c>
      <c r="C13" s="138" t="s">
        <v>37</v>
      </c>
      <c r="D13" s="150"/>
      <c r="E13" s="150">
        <v>6402</v>
      </c>
      <c r="F13" s="151">
        <v>2222</v>
      </c>
      <c r="G13" s="152"/>
      <c r="H13" s="153">
        <v>0</v>
      </c>
      <c r="I13" s="160">
        <v>2.5</v>
      </c>
      <c r="J13" s="255">
        <f t="shared" si="0"/>
        <v>2.5</v>
      </c>
    </row>
    <row r="14" spans="1:10" s="8" customFormat="1" ht="13">
      <c r="A14" s="254"/>
      <c r="B14" s="139" t="s">
        <v>77</v>
      </c>
      <c r="C14" s="138" t="s">
        <v>37</v>
      </c>
      <c r="D14" s="150"/>
      <c r="E14" s="150">
        <v>6402</v>
      </c>
      <c r="F14" s="151">
        <v>2222</v>
      </c>
      <c r="G14" s="152"/>
      <c r="H14" s="153">
        <v>0</v>
      </c>
      <c r="I14" s="160">
        <v>33.4</v>
      </c>
      <c r="J14" s="253">
        <f t="shared" si="0"/>
        <v>33.4</v>
      </c>
    </row>
    <row r="15" spans="1:10" s="8" customFormat="1" ht="13">
      <c r="A15" s="150" t="s">
        <v>31</v>
      </c>
      <c r="B15" s="156" t="s">
        <v>78</v>
      </c>
      <c r="C15" s="138" t="s">
        <v>37</v>
      </c>
      <c r="D15" s="150"/>
      <c r="E15" s="150"/>
      <c r="F15" s="151">
        <v>1381</v>
      </c>
      <c r="G15" s="152"/>
      <c r="H15" s="153">
        <v>600</v>
      </c>
      <c r="I15" s="155">
        <v>108.1</v>
      </c>
      <c r="J15" s="255">
        <f t="shared" si="0"/>
        <v>708.1</v>
      </c>
    </row>
    <row r="16" spans="1:10" s="8" customFormat="1" ht="13">
      <c r="A16" s="254" t="s">
        <v>35</v>
      </c>
      <c r="B16" s="156" t="s">
        <v>79</v>
      </c>
      <c r="C16" s="138" t="s">
        <v>37</v>
      </c>
      <c r="D16" s="150">
        <v>98187</v>
      </c>
      <c r="E16" s="150"/>
      <c r="F16" s="150">
        <v>4111</v>
      </c>
      <c r="G16" s="152" t="s">
        <v>74</v>
      </c>
      <c r="H16" s="154">
        <v>0</v>
      </c>
      <c r="I16" s="155">
        <v>453</v>
      </c>
      <c r="J16" s="253">
        <f t="shared" si="0"/>
        <v>453</v>
      </c>
    </row>
    <row r="17" spans="1:10" s="8" customFormat="1" ht="13">
      <c r="A17" s="254"/>
      <c r="B17" s="156" t="s">
        <v>80</v>
      </c>
      <c r="C17" s="138" t="s">
        <v>37</v>
      </c>
      <c r="D17" s="150">
        <v>98187</v>
      </c>
      <c r="E17" s="150">
        <v>6115</v>
      </c>
      <c r="F17" s="150">
        <v>5011</v>
      </c>
      <c r="G17" s="152" t="s">
        <v>74</v>
      </c>
      <c r="H17" s="154">
        <v>0</v>
      </c>
      <c r="I17" s="155">
        <v>44</v>
      </c>
      <c r="J17" s="253">
        <f t="shared" si="0"/>
        <v>44</v>
      </c>
    </row>
    <row r="18" spans="1:10" s="8" customFormat="1" ht="13">
      <c r="A18" s="254"/>
      <c r="B18" s="156" t="s">
        <v>81</v>
      </c>
      <c r="C18" s="138" t="s">
        <v>37</v>
      </c>
      <c r="D18" s="150">
        <v>98187</v>
      </c>
      <c r="E18" s="150">
        <v>6115</v>
      </c>
      <c r="F18" s="150">
        <v>5019</v>
      </c>
      <c r="G18" s="152" t="s">
        <v>74</v>
      </c>
      <c r="H18" s="154">
        <v>0</v>
      </c>
      <c r="I18" s="155">
        <v>6</v>
      </c>
      <c r="J18" s="253">
        <f t="shared" si="0"/>
        <v>6</v>
      </c>
    </row>
    <row r="19" spans="1:10" s="8" customFormat="1" ht="13">
      <c r="A19" s="254"/>
      <c r="B19" s="156" t="s">
        <v>82</v>
      </c>
      <c r="C19" s="138" t="s">
        <v>37</v>
      </c>
      <c r="D19" s="150">
        <v>98187</v>
      </c>
      <c r="E19" s="150">
        <v>6115</v>
      </c>
      <c r="F19" s="150">
        <v>5021</v>
      </c>
      <c r="G19" s="152" t="s">
        <v>74</v>
      </c>
      <c r="H19" s="154">
        <v>0</v>
      </c>
      <c r="I19" s="155">
        <v>294</v>
      </c>
      <c r="J19" s="253">
        <f t="shared" si="0"/>
        <v>294</v>
      </c>
    </row>
    <row r="20" spans="1:10" s="8" customFormat="1" ht="13">
      <c r="A20" s="254"/>
      <c r="B20" s="156" t="s">
        <v>83</v>
      </c>
      <c r="C20" s="138" t="s">
        <v>37</v>
      </c>
      <c r="D20" s="150"/>
      <c r="E20" s="150"/>
      <c r="F20" s="150">
        <v>5021</v>
      </c>
      <c r="G20" s="152" t="s">
        <v>74</v>
      </c>
      <c r="H20" s="154">
        <v>0</v>
      </c>
      <c r="I20" s="155">
        <v>82</v>
      </c>
      <c r="J20" s="253">
        <f t="shared" si="0"/>
        <v>82</v>
      </c>
    </row>
    <row r="21" spans="1:10" s="8" customFormat="1" ht="13">
      <c r="A21" s="254"/>
      <c r="B21" s="156" t="s">
        <v>84</v>
      </c>
      <c r="C21" s="138" t="s">
        <v>37</v>
      </c>
      <c r="D21" s="150">
        <v>98187</v>
      </c>
      <c r="E21" s="150">
        <v>6115</v>
      </c>
      <c r="F21" s="150">
        <v>5031</v>
      </c>
      <c r="G21" s="152" t="s">
        <v>74</v>
      </c>
      <c r="H21" s="154">
        <v>0</v>
      </c>
      <c r="I21" s="155">
        <v>11</v>
      </c>
      <c r="J21" s="253">
        <f t="shared" si="0"/>
        <v>11</v>
      </c>
    </row>
    <row r="22" spans="1:10" s="8" customFormat="1" ht="13">
      <c r="A22" s="254"/>
      <c r="B22" s="156" t="s">
        <v>85</v>
      </c>
      <c r="C22" s="138" t="s">
        <v>37</v>
      </c>
      <c r="D22" s="150">
        <v>98187</v>
      </c>
      <c r="E22" s="150">
        <v>6115</v>
      </c>
      <c r="F22" s="150">
        <v>5032</v>
      </c>
      <c r="G22" s="152" t="s">
        <v>74</v>
      </c>
      <c r="H22" s="154">
        <v>0</v>
      </c>
      <c r="I22" s="155">
        <v>3</v>
      </c>
      <c r="J22" s="253">
        <f t="shared" si="0"/>
        <v>3</v>
      </c>
    </row>
    <row r="23" spans="1:10" s="8" customFormat="1" ht="13">
      <c r="A23" s="254"/>
      <c r="B23" s="156" t="s">
        <v>86</v>
      </c>
      <c r="C23" s="138" t="s">
        <v>37</v>
      </c>
      <c r="D23" s="150">
        <v>98187</v>
      </c>
      <c r="E23" s="150">
        <v>6115</v>
      </c>
      <c r="F23" s="150">
        <v>5039</v>
      </c>
      <c r="G23" s="152" t="s">
        <v>74</v>
      </c>
      <c r="H23" s="154">
        <v>0</v>
      </c>
      <c r="I23" s="155">
        <v>2</v>
      </c>
      <c r="J23" s="253">
        <f t="shared" si="0"/>
        <v>2</v>
      </c>
    </row>
    <row r="24" spans="1:10" s="8" customFormat="1" ht="13">
      <c r="A24" s="254"/>
      <c r="B24" s="156" t="s">
        <v>87</v>
      </c>
      <c r="C24" s="138" t="s">
        <v>37</v>
      </c>
      <c r="D24" s="150">
        <v>98187</v>
      </c>
      <c r="E24" s="150">
        <v>6115</v>
      </c>
      <c r="F24" s="150">
        <v>5139</v>
      </c>
      <c r="G24" s="152" t="s">
        <v>74</v>
      </c>
      <c r="H24" s="154">
        <v>0</v>
      </c>
      <c r="I24" s="155">
        <v>10</v>
      </c>
      <c r="J24" s="253">
        <f t="shared" si="0"/>
        <v>10</v>
      </c>
    </row>
    <row r="25" spans="1:10" s="8" customFormat="1" ht="13">
      <c r="A25" s="254"/>
      <c r="B25" s="156" t="s">
        <v>88</v>
      </c>
      <c r="C25" s="138" t="s">
        <v>37</v>
      </c>
      <c r="D25" s="150">
        <v>98187</v>
      </c>
      <c r="E25" s="150">
        <v>6115</v>
      </c>
      <c r="F25" s="150">
        <v>5161</v>
      </c>
      <c r="G25" s="152" t="s">
        <v>74</v>
      </c>
      <c r="H25" s="154">
        <v>0</v>
      </c>
      <c r="I25" s="155">
        <v>1</v>
      </c>
      <c r="J25" s="253">
        <f t="shared" si="0"/>
        <v>1</v>
      </c>
    </row>
    <row r="26" spans="1:10" s="8" customFormat="1" ht="13">
      <c r="A26" s="254"/>
      <c r="B26" s="156" t="s">
        <v>89</v>
      </c>
      <c r="C26" s="138" t="s">
        <v>37</v>
      </c>
      <c r="D26" s="150">
        <v>98187</v>
      </c>
      <c r="E26" s="150">
        <v>6115</v>
      </c>
      <c r="F26" s="150">
        <v>5164</v>
      </c>
      <c r="G26" s="152" t="s">
        <v>74</v>
      </c>
      <c r="H26" s="154">
        <v>0</v>
      </c>
      <c r="I26" s="155">
        <v>10</v>
      </c>
      <c r="J26" s="253">
        <f t="shared" si="0"/>
        <v>10</v>
      </c>
    </row>
    <row r="27" spans="1:10" s="8" customFormat="1" ht="13">
      <c r="A27" s="254"/>
      <c r="B27" s="156" t="s">
        <v>93</v>
      </c>
      <c r="C27" s="138" t="s">
        <v>37</v>
      </c>
      <c r="D27" s="150">
        <v>98187</v>
      </c>
      <c r="E27" s="150">
        <v>6115</v>
      </c>
      <c r="F27" s="150">
        <v>5169</v>
      </c>
      <c r="G27" s="152" t="s">
        <v>74</v>
      </c>
      <c r="H27" s="154">
        <v>0</v>
      </c>
      <c r="I27" s="155">
        <v>55</v>
      </c>
      <c r="J27" s="253">
        <f t="shared" si="0"/>
        <v>55</v>
      </c>
    </row>
    <row r="28" spans="1:10" s="8" customFormat="1" ht="13">
      <c r="A28" s="254"/>
      <c r="B28" s="156" t="s">
        <v>94</v>
      </c>
      <c r="C28" s="138" t="s">
        <v>37</v>
      </c>
      <c r="D28" s="150">
        <v>98187</v>
      </c>
      <c r="E28" s="150">
        <v>6115</v>
      </c>
      <c r="F28" s="150">
        <v>5175</v>
      </c>
      <c r="G28" s="152" t="s">
        <v>74</v>
      </c>
      <c r="H28" s="154">
        <v>0</v>
      </c>
      <c r="I28" s="155">
        <v>17</v>
      </c>
      <c r="J28" s="253">
        <f t="shared" si="0"/>
        <v>17</v>
      </c>
    </row>
    <row r="29" spans="1:10" s="8" customFormat="1" ht="13">
      <c r="A29" s="257"/>
      <c r="B29" s="156" t="s">
        <v>95</v>
      </c>
      <c r="C29" s="138" t="s">
        <v>37</v>
      </c>
      <c r="D29" s="150"/>
      <c r="E29" s="150"/>
      <c r="F29" s="150">
        <v>5175</v>
      </c>
      <c r="G29" s="152" t="s">
        <v>74</v>
      </c>
      <c r="H29" s="154">
        <v>0</v>
      </c>
      <c r="I29" s="155">
        <v>10</v>
      </c>
      <c r="J29" s="253">
        <f t="shared" si="0"/>
        <v>10</v>
      </c>
    </row>
    <row r="30" spans="1:10" s="8" customFormat="1" ht="13">
      <c r="A30" s="234" t="s">
        <v>109</v>
      </c>
      <c r="B30" s="235" t="s">
        <v>107</v>
      </c>
      <c r="C30" s="138" t="s">
        <v>37</v>
      </c>
      <c r="D30" s="152" t="s">
        <v>105</v>
      </c>
      <c r="E30" s="150"/>
      <c r="F30" s="150">
        <v>4122</v>
      </c>
      <c r="G30" s="152" t="s">
        <v>106</v>
      </c>
      <c r="H30" s="236">
        <v>0</v>
      </c>
      <c r="I30" s="237">
        <v>15</v>
      </c>
      <c r="J30" s="238">
        <f>H30+I30</f>
        <v>15</v>
      </c>
    </row>
    <row r="31" spans="1:10" s="8" customFormat="1" ht="13">
      <c r="A31" s="239"/>
      <c r="B31" s="235" t="s">
        <v>108</v>
      </c>
      <c r="C31" s="138" t="s">
        <v>37</v>
      </c>
      <c r="D31" s="152" t="s">
        <v>105</v>
      </c>
      <c r="E31" s="150">
        <v>3421</v>
      </c>
      <c r="F31" s="150">
        <v>5336</v>
      </c>
      <c r="G31" s="152" t="s">
        <v>106</v>
      </c>
      <c r="H31" s="236">
        <v>0</v>
      </c>
      <c r="I31" s="237">
        <v>15</v>
      </c>
      <c r="J31" s="238">
        <f>H31+I31</f>
        <v>15</v>
      </c>
    </row>
    <row r="32" spans="1:10" s="8" customFormat="1" ht="13">
      <c r="A32" s="240" t="s">
        <v>110</v>
      </c>
      <c r="B32" s="241" t="s">
        <v>111</v>
      </c>
      <c r="C32" s="242" t="s">
        <v>37</v>
      </c>
      <c r="D32" s="243"/>
      <c r="E32" s="244">
        <v>1036</v>
      </c>
      <c r="F32" s="244">
        <v>5192</v>
      </c>
      <c r="G32" s="245"/>
      <c r="H32" s="246">
        <v>-51.19</v>
      </c>
      <c r="I32" s="247">
        <v>-24.94</v>
      </c>
      <c r="J32" s="238">
        <f>H32+I32</f>
        <v>-76.13</v>
      </c>
    </row>
    <row r="33" spans="1:10" s="8" customFormat="1" ht="13">
      <c r="A33" s="248"/>
      <c r="B33" s="241" t="s">
        <v>112</v>
      </c>
      <c r="C33" s="242" t="s">
        <v>37</v>
      </c>
      <c r="D33" s="243"/>
      <c r="E33" s="244">
        <v>1036</v>
      </c>
      <c r="F33" s="244">
        <v>5192</v>
      </c>
      <c r="G33" s="245"/>
      <c r="H33" s="246">
        <v>51.19</v>
      </c>
      <c r="I33" s="247">
        <v>24.94</v>
      </c>
      <c r="J33" s="238">
        <f>H33+I33</f>
        <v>76.13</v>
      </c>
    </row>
    <row r="34" spans="1:10" s="8" customFormat="1" ht="13">
      <c r="A34" s="240" t="s">
        <v>117</v>
      </c>
      <c r="B34" s="249" t="s">
        <v>118</v>
      </c>
      <c r="C34" s="242" t="s">
        <v>37</v>
      </c>
      <c r="D34" s="243" t="s">
        <v>105</v>
      </c>
      <c r="E34" s="244"/>
      <c r="F34" s="244">
        <v>4122</v>
      </c>
      <c r="G34" s="250" t="s">
        <v>113</v>
      </c>
      <c r="H34" s="246">
        <v>0</v>
      </c>
      <c r="I34" s="247">
        <v>7.1</v>
      </c>
      <c r="J34" s="238">
        <f aca="true" t="shared" si="1" ref="J34:J44">H34+I34</f>
        <v>7.1</v>
      </c>
    </row>
    <row r="35" spans="1:10" s="8" customFormat="1" ht="13">
      <c r="A35" s="248"/>
      <c r="B35" s="249" t="s">
        <v>131</v>
      </c>
      <c r="C35" s="242" t="s">
        <v>37</v>
      </c>
      <c r="D35" s="243" t="s">
        <v>105</v>
      </c>
      <c r="E35" s="244">
        <v>2223</v>
      </c>
      <c r="F35" s="244">
        <v>5494</v>
      </c>
      <c r="G35" s="250" t="s">
        <v>113</v>
      </c>
      <c r="H35" s="246">
        <v>0</v>
      </c>
      <c r="I35" s="247">
        <v>7.1</v>
      </c>
      <c r="J35" s="238">
        <f t="shared" si="1"/>
        <v>7.1</v>
      </c>
    </row>
    <row r="36" spans="1:10" s="8" customFormat="1" ht="13">
      <c r="A36" s="207" t="s">
        <v>119</v>
      </c>
      <c r="B36" s="208" t="s">
        <v>130</v>
      </c>
      <c r="C36" s="209"/>
      <c r="D36" s="210"/>
      <c r="E36" s="211">
        <v>6171</v>
      </c>
      <c r="F36" s="211">
        <v>2322</v>
      </c>
      <c r="G36" s="213" t="s">
        <v>121</v>
      </c>
      <c r="H36" s="228">
        <v>13.96</v>
      </c>
      <c r="I36" s="212">
        <v>45.7</v>
      </c>
      <c r="J36" s="205">
        <f t="shared" si="1"/>
        <v>59.660000000000004</v>
      </c>
    </row>
    <row r="37" spans="1:10" s="8" customFormat="1" ht="13">
      <c r="A37" s="207"/>
      <c r="B37" s="208" t="s">
        <v>120</v>
      </c>
      <c r="C37" s="209"/>
      <c r="D37" s="210"/>
      <c r="E37" s="211">
        <v>2212</v>
      </c>
      <c r="F37" s="211">
        <v>5901</v>
      </c>
      <c r="G37" s="213" t="s">
        <v>121</v>
      </c>
      <c r="H37" s="228">
        <v>13.96</v>
      </c>
      <c r="I37" s="212">
        <v>45.7</v>
      </c>
      <c r="J37" s="205">
        <f t="shared" si="1"/>
        <v>59.660000000000004</v>
      </c>
    </row>
    <row r="38" spans="1:10" s="8" customFormat="1" ht="13">
      <c r="A38" s="207"/>
      <c r="B38" s="208" t="s">
        <v>129</v>
      </c>
      <c r="C38" s="209"/>
      <c r="D38" s="210"/>
      <c r="E38" s="211">
        <v>3111</v>
      </c>
      <c r="F38" s="211">
        <v>2322</v>
      </c>
      <c r="G38" s="213" t="s">
        <v>121</v>
      </c>
      <c r="H38" s="228">
        <v>0</v>
      </c>
      <c r="I38" s="212">
        <v>1313.18</v>
      </c>
      <c r="J38" s="205">
        <f t="shared" si="1"/>
        <v>1313.18</v>
      </c>
    </row>
    <row r="39" spans="1:10" s="8" customFormat="1" ht="13">
      <c r="A39" s="88"/>
      <c r="B39" s="67" t="s">
        <v>122</v>
      </c>
      <c r="C39" s="60"/>
      <c r="D39" s="60"/>
      <c r="E39" s="60">
        <v>3111</v>
      </c>
      <c r="F39" s="60">
        <v>5901</v>
      </c>
      <c r="G39" s="213" t="s">
        <v>121</v>
      </c>
      <c r="H39" s="228">
        <v>0</v>
      </c>
      <c r="I39" s="212">
        <f>1312.18-15</f>
        <v>1297.18</v>
      </c>
      <c r="J39" s="131">
        <f t="shared" si="1"/>
        <v>1297.18</v>
      </c>
    </row>
    <row r="40" spans="1:10" s="8" customFormat="1" ht="13">
      <c r="A40" s="88"/>
      <c r="B40" s="67" t="s">
        <v>133</v>
      </c>
      <c r="C40" s="60"/>
      <c r="D40" s="60"/>
      <c r="E40" s="60">
        <v>3113</v>
      </c>
      <c r="F40" s="60">
        <v>5421</v>
      </c>
      <c r="G40" s="213" t="s">
        <v>121</v>
      </c>
      <c r="H40" s="228">
        <v>0</v>
      </c>
      <c r="I40" s="212">
        <v>15</v>
      </c>
      <c r="J40" s="233">
        <f t="shared" si="1"/>
        <v>15</v>
      </c>
    </row>
    <row r="41" spans="1:10" s="8" customFormat="1" ht="13">
      <c r="A41" s="88"/>
      <c r="B41" s="67" t="s">
        <v>128</v>
      </c>
      <c r="C41" s="60"/>
      <c r="D41" s="60"/>
      <c r="E41" s="60">
        <v>4350</v>
      </c>
      <c r="F41" s="60">
        <v>2322</v>
      </c>
      <c r="G41" s="79" t="s">
        <v>121</v>
      </c>
      <c r="H41" s="228">
        <v>0</v>
      </c>
      <c r="I41" s="212">
        <v>116.46</v>
      </c>
      <c r="J41" s="131">
        <f t="shared" si="1"/>
        <v>116.46</v>
      </c>
    </row>
    <row r="42" spans="1:10" s="8" customFormat="1" ht="13">
      <c r="A42" s="88"/>
      <c r="B42" s="67" t="s">
        <v>126</v>
      </c>
      <c r="C42" s="60"/>
      <c r="D42" s="60"/>
      <c r="E42" s="60">
        <v>4350</v>
      </c>
      <c r="F42" s="60">
        <v>5171</v>
      </c>
      <c r="G42" s="79" t="s">
        <v>121</v>
      </c>
      <c r="H42" s="228">
        <v>0</v>
      </c>
      <c r="I42" s="212">
        <v>117.46</v>
      </c>
      <c r="J42" s="131">
        <f t="shared" si="1"/>
        <v>117.46</v>
      </c>
    </row>
    <row r="43" spans="1:10" s="8" customFormat="1" ht="13">
      <c r="A43" s="88"/>
      <c r="B43" s="67" t="s">
        <v>132</v>
      </c>
      <c r="C43" s="60"/>
      <c r="D43" s="60"/>
      <c r="E43" s="60">
        <v>3421</v>
      </c>
      <c r="F43" s="60">
        <v>2322</v>
      </c>
      <c r="G43" s="79" t="s">
        <v>121</v>
      </c>
      <c r="H43" s="228">
        <v>0</v>
      </c>
      <c r="I43" s="212">
        <v>38.88</v>
      </c>
      <c r="J43" s="131">
        <f t="shared" si="1"/>
        <v>38.88</v>
      </c>
    </row>
    <row r="44" spans="1:10" s="8" customFormat="1" ht="13">
      <c r="A44" s="69"/>
      <c r="B44" s="67" t="s">
        <v>127</v>
      </c>
      <c r="C44" s="60"/>
      <c r="D44" s="60"/>
      <c r="E44" s="60">
        <v>3421</v>
      </c>
      <c r="F44" s="60">
        <v>5901</v>
      </c>
      <c r="G44" s="79" t="s">
        <v>121</v>
      </c>
      <c r="H44" s="228">
        <v>0</v>
      </c>
      <c r="I44" s="212">
        <v>38.88</v>
      </c>
      <c r="J44" s="131">
        <f t="shared" si="1"/>
        <v>38.88</v>
      </c>
    </row>
    <row r="45" spans="1:10" s="8" customFormat="1" ht="13">
      <c r="A45" s="27"/>
      <c r="B45" s="28"/>
      <c r="C45" s="29"/>
      <c r="D45" s="29"/>
      <c r="E45" s="14"/>
      <c r="F45" s="30" t="s">
        <v>9</v>
      </c>
      <c r="G45" s="31"/>
      <c r="H45" s="32">
        <f>H5+H6+H9+H11+H13+H14+H15+H16+H30+H34+H36+H38+H41+H43</f>
        <v>615.96</v>
      </c>
      <c r="I45" s="38">
        <f>I5+I6+I9+I11+I13+I14+I15+I16+I30+I34+I36+I38+I41+I43</f>
        <v>7745.9400000000005</v>
      </c>
      <c r="J45" s="32">
        <f>J5+J6+J9+J11+J13+J14+J15+J16+J30+J34+J36+J38+J41+J43</f>
        <v>8361.899999999998</v>
      </c>
    </row>
    <row r="46" spans="1:10" s="8" customFormat="1" ht="13">
      <c r="A46" s="27"/>
      <c r="B46" s="97" t="s">
        <v>34</v>
      </c>
      <c r="C46" s="29"/>
      <c r="D46" s="29"/>
      <c r="E46" s="14"/>
      <c r="F46" s="30" t="s">
        <v>33</v>
      </c>
      <c r="G46" s="31"/>
      <c r="H46" s="32">
        <f>H7+H8+H17+H18+H19+H20+H21+H22+H23+H24+H25+H26+H27+H28+H29+H31+H32+H33+H35+H37+H39+H40+H42+H44</f>
        <v>13.96</v>
      </c>
      <c r="I46" s="38">
        <f>I7+I8+I17+I18+I19+I20+I21+I22+I23+I24+I25+I26+I27+I28+I29+I31+I32+I33+I35+I37+I39+I40+I42+I44</f>
        <v>2691.8700000000003</v>
      </c>
      <c r="J46" s="32">
        <f>J7+J8+J17+J18+J19+J20+J21+J22+J23+J24+J25+J26+J27+J28+J29+J31+J32+J33+J35+J37+J39+J40+J42+J44</f>
        <v>2705.8300000000004</v>
      </c>
    </row>
    <row r="47" spans="1:10" s="8" customFormat="1" ht="13">
      <c r="A47" s="27"/>
      <c r="B47" s="33"/>
      <c r="C47" s="29"/>
      <c r="D47" s="29"/>
      <c r="E47" s="14"/>
      <c r="F47" s="30" t="s">
        <v>123</v>
      </c>
      <c r="G47" s="31"/>
      <c r="H47" s="32">
        <f>H10+H12</f>
        <v>0</v>
      </c>
      <c r="I47" s="38">
        <f>I10+I12</f>
        <v>5002.07</v>
      </c>
      <c r="J47" s="32">
        <f>J10+J12</f>
        <v>5002.07</v>
      </c>
    </row>
    <row r="48" spans="1:10" ht="13">
      <c r="A48" s="9"/>
      <c r="B48" s="14"/>
      <c r="C48" s="17"/>
      <c r="D48" s="17"/>
      <c r="E48" s="14"/>
      <c r="F48" s="34" t="s">
        <v>17</v>
      </c>
      <c r="G48" s="35"/>
      <c r="H48" s="37">
        <f>H45-H46-H47</f>
        <v>602</v>
      </c>
      <c r="I48" s="36">
        <f>I45-I46-I47</f>
        <v>52</v>
      </c>
      <c r="J48" s="37">
        <f>J45-J46-J47</f>
        <v>653.9999999999982</v>
      </c>
    </row>
    <row r="49" spans="1:10" ht="13.5" thickBot="1">
      <c r="A49" s="6" t="s">
        <v>20</v>
      </c>
      <c r="B49" s="10"/>
      <c r="C49" s="7"/>
      <c r="D49" s="7"/>
      <c r="E49" s="13"/>
      <c r="F49" s="10"/>
      <c r="G49" s="10"/>
      <c r="H49" s="12"/>
      <c r="I49" s="12"/>
      <c r="J49" s="258"/>
    </row>
    <row r="50" spans="1:10" ht="12.75" customHeight="1">
      <c r="A50" s="259" t="s">
        <v>8</v>
      </c>
      <c r="B50" s="108" t="s">
        <v>159</v>
      </c>
      <c r="C50" s="109"/>
      <c r="D50" s="109"/>
      <c r="E50" s="110">
        <v>4350</v>
      </c>
      <c r="F50" s="110">
        <v>5339</v>
      </c>
      <c r="G50" s="111" t="s">
        <v>47</v>
      </c>
      <c r="H50" s="112">
        <v>0</v>
      </c>
      <c r="I50" s="113">
        <v>16.8</v>
      </c>
      <c r="J50" s="260">
        <f aca="true" t="shared" si="2" ref="J50:J83">H50+I50</f>
        <v>16.8</v>
      </c>
    </row>
    <row r="51" spans="1:10" ht="12.75" customHeight="1">
      <c r="A51" s="261"/>
      <c r="B51" s="116" t="s">
        <v>48</v>
      </c>
      <c r="C51" s="1"/>
      <c r="D51" s="1"/>
      <c r="E51" s="90">
        <v>4357</v>
      </c>
      <c r="F51" s="90">
        <v>5222</v>
      </c>
      <c r="G51" s="85" t="s">
        <v>38</v>
      </c>
      <c r="H51" s="89">
        <v>663.62</v>
      </c>
      <c r="I51" s="91">
        <v>-16.8</v>
      </c>
      <c r="J51" s="262">
        <f t="shared" si="2"/>
        <v>646.82</v>
      </c>
    </row>
    <row r="52" spans="1:10" ht="12.75" customHeight="1">
      <c r="A52" s="263" t="s">
        <v>11</v>
      </c>
      <c r="B52" s="121" t="s">
        <v>100</v>
      </c>
      <c r="C52" s="122"/>
      <c r="D52" s="122" t="s">
        <v>57</v>
      </c>
      <c r="E52" s="86">
        <v>4225</v>
      </c>
      <c r="F52" s="86">
        <v>5011</v>
      </c>
      <c r="G52" s="133" t="s">
        <v>49</v>
      </c>
      <c r="H52" s="11">
        <v>109</v>
      </c>
      <c r="I52" s="123">
        <v>46</v>
      </c>
      <c r="J52" s="262">
        <f t="shared" si="2"/>
        <v>155</v>
      </c>
    </row>
    <row r="53" spans="1:10" ht="12.75" customHeight="1">
      <c r="A53" s="264"/>
      <c r="B53" s="96" t="s">
        <v>50</v>
      </c>
      <c r="C53" s="67"/>
      <c r="D53" s="67" t="s">
        <v>57</v>
      </c>
      <c r="E53" s="83">
        <v>4225</v>
      </c>
      <c r="F53" s="83">
        <v>5021</v>
      </c>
      <c r="G53" s="81" t="s">
        <v>49</v>
      </c>
      <c r="H53" s="77">
        <v>376</v>
      </c>
      <c r="I53" s="91">
        <v>-26</v>
      </c>
      <c r="J53" s="162">
        <f t="shared" si="2"/>
        <v>350</v>
      </c>
    </row>
    <row r="54" spans="1:10" ht="12.75" customHeight="1">
      <c r="A54" s="265"/>
      <c r="B54" s="96" t="s">
        <v>51</v>
      </c>
      <c r="C54" s="67"/>
      <c r="D54" s="122" t="s">
        <v>57</v>
      </c>
      <c r="E54" s="83">
        <v>4225</v>
      </c>
      <c r="F54" s="83">
        <v>5031</v>
      </c>
      <c r="G54" s="81" t="s">
        <v>49</v>
      </c>
      <c r="H54" s="78">
        <v>74</v>
      </c>
      <c r="I54" s="25">
        <v>22</v>
      </c>
      <c r="J54" s="262">
        <f t="shared" si="2"/>
        <v>96</v>
      </c>
    </row>
    <row r="55" spans="1:10" ht="12.75" customHeight="1">
      <c r="A55" s="264"/>
      <c r="B55" s="96" t="s">
        <v>52</v>
      </c>
      <c r="C55" s="67"/>
      <c r="D55" s="67" t="s">
        <v>57</v>
      </c>
      <c r="E55" s="86">
        <v>4225</v>
      </c>
      <c r="F55" s="83">
        <v>5032</v>
      </c>
      <c r="G55" s="133" t="s">
        <v>49</v>
      </c>
      <c r="H55" s="78">
        <v>27</v>
      </c>
      <c r="I55" s="21">
        <v>8</v>
      </c>
      <c r="J55" s="262">
        <f t="shared" si="2"/>
        <v>35</v>
      </c>
    </row>
    <row r="56" spans="1:10" ht="12.65" customHeight="1">
      <c r="A56" s="266"/>
      <c r="B56" s="96" t="s">
        <v>53</v>
      </c>
      <c r="C56" s="67"/>
      <c r="D56" s="122" t="s">
        <v>57</v>
      </c>
      <c r="E56" s="86">
        <v>4225</v>
      </c>
      <c r="F56" s="83">
        <v>5164</v>
      </c>
      <c r="G56" s="133" t="s">
        <v>49</v>
      </c>
      <c r="H56" s="130">
        <v>6</v>
      </c>
      <c r="I56" s="80">
        <v>3</v>
      </c>
      <c r="J56" s="262">
        <f t="shared" si="2"/>
        <v>9</v>
      </c>
    </row>
    <row r="57" spans="1:10" ht="12.65" customHeight="1">
      <c r="A57" s="266"/>
      <c r="B57" s="96" t="s">
        <v>54</v>
      </c>
      <c r="C57" s="67"/>
      <c r="D57" s="67" t="s">
        <v>57</v>
      </c>
      <c r="E57" s="83">
        <v>4225</v>
      </c>
      <c r="F57" s="83">
        <v>5167</v>
      </c>
      <c r="G57" s="81" t="s">
        <v>49</v>
      </c>
      <c r="H57" s="130">
        <v>97</v>
      </c>
      <c r="I57" s="80">
        <v>-19</v>
      </c>
      <c r="J57" s="262">
        <f t="shared" si="2"/>
        <v>78</v>
      </c>
    </row>
    <row r="58" spans="1:10" ht="12.65" customHeight="1">
      <c r="A58" s="266"/>
      <c r="B58" s="96" t="s">
        <v>58</v>
      </c>
      <c r="C58" s="67"/>
      <c r="D58" s="122" t="s">
        <v>57</v>
      </c>
      <c r="E58" s="83">
        <v>4225</v>
      </c>
      <c r="F58" s="83">
        <v>5169</v>
      </c>
      <c r="G58" s="81" t="s">
        <v>49</v>
      </c>
      <c r="H58" s="130">
        <v>30</v>
      </c>
      <c r="I58" s="80">
        <v>20</v>
      </c>
      <c r="J58" s="262">
        <f t="shared" si="2"/>
        <v>50</v>
      </c>
    </row>
    <row r="59" spans="1:10" ht="12.65" customHeight="1">
      <c r="A59" s="266"/>
      <c r="B59" s="96" t="s">
        <v>55</v>
      </c>
      <c r="C59" s="67"/>
      <c r="D59" s="67" t="s">
        <v>57</v>
      </c>
      <c r="E59" s="86">
        <v>4225</v>
      </c>
      <c r="F59" s="83">
        <v>5173</v>
      </c>
      <c r="G59" s="133" t="s">
        <v>49</v>
      </c>
      <c r="H59" s="130">
        <v>63</v>
      </c>
      <c r="I59" s="80">
        <v>3</v>
      </c>
      <c r="J59" s="262">
        <f t="shared" si="2"/>
        <v>66</v>
      </c>
    </row>
    <row r="60" spans="1:10" ht="12.65" customHeight="1">
      <c r="A60" s="267"/>
      <c r="B60" s="96" t="s">
        <v>56</v>
      </c>
      <c r="C60" s="67"/>
      <c r="D60" s="122" t="s">
        <v>57</v>
      </c>
      <c r="E60" s="83">
        <v>4225</v>
      </c>
      <c r="F60" s="83">
        <v>5175</v>
      </c>
      <c r="G60" s="81" t="s">
        <v>49</v>
      </c>
      <c r="H60" s="130">
        <v>15</v>
      </c>
      <c r="I60" s="80">
        <v>2</v>
      </c>
      <c r="J60" s="262">
        <f t="shared" si="2"/>
        <v>17</v>
      </c>
    </row>
    <row r="61" spans="1:10" ht="12.65" customHeight="1">
      <c r="A61" s="268" t="s">
        <v>28</v>
      </c>
      <c r="B61" s="96" t="s">
        <v>69</v>
      </c>
      <c r="C61" s="67"/>
      <c r="D61" s="67"/>
      <c r="E61" s="83">
        <v>6171</v>
      </c>
      <c r="F61" s="83">
        <v>5137</v>
      </c>
      <c r="G61" s="81" t="s">
        <v>67</v>
      </c>
      <c r="H61" s="130">
        <v>145</v>
      </c>
      <c r="I61" s="80">
        <v>3.5</v>
      </c>
      <c r="J61" s="262">
        <f t="shared" si="2"/>
        <v>148.5</v>
      </c>
    </row>
    <row r="62" spans="1:10" ht="12.65" customHeight="1">
      <c r="A62" s="267"/>
      <c r="B62" s="96" t="s">
        <v>68</v>
      </c>
      <c r="C62" s="67"/>
      <c r="D62" s="67"/>
      <c r="E62" s="83">
        <v>6171</v>
      </c>
      <c r="F62" s="83">
        <v>5139</v>
      </c>
      <c r="G62" s="81" t="s">
        <v>67</v>
      </c>
      <c r="H62" s="130">
        <v>10</v>
      </c>
      <c r="I62" s="80">
        <v>-3.5</v>
      </c>
      <c r="J62" s="262">
        <f t="shared" si="2"/>
        <v>6.5</v>
      </c>
    </row>
    <row r="63" spans="1:10" ht="12.65" customHeight="1">
      <c r="A63" s="1" t="s">
        <v>29</v>
      </c>
      <c r="B63" s="121" t="s">
        <v>72</v>
      </c>
      <c r="C63" s="67"/>
      <c r="D63" s="67"/>
      <c r="E63" s="83">
        <v>6171</v>
      </c>
      <c r="F63" s="83">
        <v>5229</v>
      </c>
      <c r="G63" s="81"/>
      <c r="H63" s="130">
        <v>7</v>
      </c>
      <c r="I63" s="80">
        <v>-7</v>
      </c>
      <c r="J63" s="262">
        <f t="shared" si="2"/>
        <v>0</v>
      </c>
    </row>
    <row r="64" spans="1:10" ht="12.65" customHeight="1">
      <c r="A64" s="68" t="s">
        <v>31</v>
      </c>
      <c r="B64" s="48" t="s">
        <v>114</v>
      </c>
      <c r="C64" s="66"/>
      <c r="D64" s="60"/>
      <c r="E64" s="60">
        <v>2223</v>
      </c>
      <c r="F64" s="60">
        <v>5494</v>
      </c>
      <c r="G64" s="79" t="s">
        <v>113</v>
      </c>
      <c r="H64" s="20">
        <v>0</v>
      </c>
      <c r="I64" s="21">
        <v>7.9</v>
      </c>
      <c r="J64" s="20">
        <f t="shared" si="2"/>
        <v>7.9</v>
      </c>
    </row>
    <row r="65" spans="1:10" ht="12.65" customHeight="1">
      <c r="A65" s="88"/>
      <c r="B65" s="48" t="s">
        <v>115</v>
      </c>
      <c r="C65" s="66"/>
      <c r="D65" s="60"/>
      <c r="E65" s="60">
        <v>2223</v>
      </c>
      <c r="F65" s="60">
        <v>5139</v>
      </c>
      <c r="G65" s="79"/>
      <c r="H65" s="20">
        <v>10</v>
      </c>
      <c r="I65" s="21">
        <v>-5</v>
      </c>
      <c r="J65" s="20">
        <f t="shared" si="2"/>
        <v>5</v>
      </c>
    </row>
    <row r="66" spans="1:10" ht="12.65" customHeight="1">
      <c r="A66" s="69"/>
      <c r="B66" s="48" t="s">
        <v>116</v>
      </c>
      <c r="C66" s="66"/>
      <c r="D66" s="60"/>
      <c r="E66" s="60">
        <v>2223</v>
      </c>
      <c r="F66" s="60">
        <v>5164</v>
      </c>
      <c r="G66" s="79"/>
      <c r="H66" s="20">
        <v>10</v>
      </c>
      <c r="I66" s="21">
        <v>-2.9</v>
      </c>
      <c r="J66" s="20">
        <f t="shared" si="2"/>
        <v>7.1</v>
      </c>
    </row>
    <row r="67" spans="1:10" ht="12.65" customHeight="1">
      <c r="A67" s="68" t="s">
        <v>35</v>
      </c>
      <c r="B67" s="67" t="s">
        <v>153</v>
      </c>
      <c r="C67" s="66"/>
      <c r="D67" s="60"/>
      <c r="E67" s="60">
        <v>3314</v>
      </c>
      <c r="F67" s="69">
        <v>5499</v>
      </c>
      <c r="G67" s="226" t="s">
        <v>138</v>
      </c>
      <c r="H67" s="20">
        <v>0</v>
      </c>
      <c r="I67" s="21">
        <v>31</v>
      </c>
      <c r="J67" s="20">
        <f t="shared" si="2"/>
        <v>31</v>
      </c>
    </row>
    <row r="68" spans="1:10" ht="12.65" customHeight="1">
      <c r="A68" s="88"/>
      <c r="B68" s="67" t="s">
        <v>139</v>
      </c>
      <c r="C68" s="66"/>
      <c r="D68" s="60"/>
      <c r="E68" s="60">
        <v>4359</v>
      </c>
      <c r="F68" s="69">
        <v>5499</v>
      </c>
      <c r="G68" s="226" t="s">
        <v>138</v>
      </c>
      <c r="H68" s="20">
        <v>0</v>
      </c>
      <c r="I68" s="21">
        <v>22.5</v>
      </c>
      <c r="J68" s="20">
        <f t="shared" si="2"/>
        <v>22.5</v>
      </c>
    </row>
    <row r="69" spans="1:10" ht="12.65" customHeight="1">
      <c r="A69" s="88"/>
      <c r="B69" s="67" t="s">
        <v>140</v>
      </c>
      <c r="C69" s="66"/>
      <c r="D69" s="60"/>
      <c r="E69" s="60">
        <v>5311</v>
      </c>
      <c r="F69" s="69">
        <v>5499</v>
      </c>
      <c r="G69" s="226" t="s">
        <v>138</v>
      </c>
      <c r="H69" s="20">
        <v>0</v>
      </c>
      <c r="I69" s="21">
        <v>159.5</v>
      </c>
      <c r="J69" s="20">
        <f t="shared" si="2"/>
        <v>159.5</v>
      </c>
    </row>
    <row r="70" spans="1:10" ht="12.65" customHeight="1">
      <c r="A70" s="88"/>
      <c r="B70" s="67" t="s">
        <v>141</v>
      </c>
      <c r="C70" s="66"/>
      <c r="D70" s="60"/>
      <c r="E70" s="60">
        <v>6112</v>
      </c>
      <c r="F70" s="69">
        <v>5499</v>
      </c>
      <c r="G70" s="226" t="s">
        <v>138</v>
      </c>
      <c r="H70" s="20">
        <v>0</v>
      </c>
      <c r="I70" s="21">
        <v>15</v>
      </c>
      <c r="J70" s="20">
        <f t="shared" si="2"/>
        <v>15</v>
      </c>
    </row>
    <row r="71" spans="1:10" ht="12.65" customHeight="1">
      <c r="A71" s="88"/>
      <c r="B71" s="67" t="s">
        <v>142</v>
      </c>
      <c r="C71" s="66"/>
      <c r="D71" s="60"/>
      <c r="E71" s="60">
        <v>6171</v>
      </c>
      <c r="F71" s="69">
        <v>5499</v>
      </c>
      <c r="G71" s="226" t="s">
        <v>138</v>
      </c>
      <c r="H71" s="20">
        <v>0</v>
      </c>
      <c r="I71" s="21">
        <v>1135</v>
      </c>
      <c r="J71" s="20">
        <f t="shared" si="2"/>
        <v>1135</v>
      </c>
    </row>
    <row r="72" spans="1:10" ht="12.65" customHeight="1">
      <c r="A72" s="88"/>
      <c r="B72" s="67" t="s">
        <v>143</v>
      </c>
      <c r="C72" s="66"/>
      <c r="D72" s="60"/>
      <c r="E72" s="60">
        <v>6171</v>
      </c>
      <c r="F72" s="69">
        <v>5175</v>
      </c>
      <c r="G72" s="226" t="s">
        <v>138</v>
      </c>
      <c r="H72" s="20">
        <v>0</v>
      </c>
      <c r="I72" s="21">
        <v>95</v>
      </c>
      <c r="J72" s="20">
        <f t="shared" si="2"/>
        <v>95</v>
      </c>
    </row>
    <row r="73" spans="1:10" ht="12.65" customHeight="1">
      <c r="A73" s="88"/>
      <c r="B73" s="67" t="s">
        <v>144</v>
      </c>
      <c r="C73" s="66"/>
      <c r="D73" s="60"/>
      <c r="E73" s="60">
        <v>6171</v>
      </c>
      <c r="F73" s="69">
        <v>5192</v>
      </c>
      <c r="G73" s="226" t="s">
        <v>138</v>
      </c>
      <c r="H73" s="20">
        <v>0</v>
      </c>
      <c r="I73" s="21">
        <v>705</v>
      </c>
      <c r="J73" s="20">
        <f t="shared" si="2"/>
        <v>705</v>
      </c>
    </row>
    <row r="74" spans="1:10" ht="12.65" customHeight="1">
      <c r="A74" s="88"/>
      <c r="B74" s="67" t="s">
        <v>145</v>
      </c>
      <c r="C74" s="66"/>
      <c r="D74" s="60"/>
      <c r="E74" s="60">
        <v>6171</v>
      </c>
      <c r="F74" s="69">
        <v>5194</v>
      </c>
      <c r="G74" s="226" t="s">
        <v>138</v>
      </c>
      <c r="H74" s="20">
        <v>0</v>
      </c>
      <c r="I74" s="21">
        <v>49</v>
      </c>
      <c r="J74" s="20">
        <f t="shared" si="2"/>
        <v>49</v>
      </c>
    </row>
    <row r="75" spans="1:10" ht="12.65" customHeight="1">
      <c r="A75" s="88"/>
      <c r="B75" s="67" t="s">
        <v>146</v>
      </c>
      <c r="C75" s="66"/>
      <c r="D75" s="60"/>
      <c r="E75" s="60">
        <v>6171</v>
      </c>
      <c r="F75" s="69">
        <v>5169</v>
      </c>
      <c r="G75" s="226" t="s">
        <v>138</v>
      </c>
      <c r="H75" s="20">
        <v>2302.94</v>
      </c>
      <c r="I75" s="21">
        <v>-2212</v>
      </c>
      <c r="J75" s="20">
        <f t="shared" si="2"/>
        <v>90.94000000000005</v>
      </c>
    </row>
    <row r="76" spans="1:10" ht="12.65" customHeight="1">
      <c r="A76" s="68" t="s">
        <v>109</v>
      </c>
      <c r="B76" s="67" t="s">
        <v>156</v>
      </c>
      <c r="C76" s="66"/>
      <c r="D76" s="60"/>
      <c r="E76" s="60">
        <v>5311</v>
      </c>
      <c r="F76" s="60">
        <v>5021</v>
      </c>
      <c r="G76" s="79" t="s">
        <v>147</v>
      </c>
      <c r="H76" s="20">
        <v>0</v>
      </c>
      <c r="I76" s="91">
        <v>12</v>
      </c>
      <c r="J76" s="20">
        <f t="shared" si="2"/>
        <v>12</v>
      </c>
    </row>
    <row r="77" spans="1:10" ht="12.65" customHeight="1">
      <c r="A77" s="88"/>
      <c r="B77" s="67" t="s">
        <v>148</v>
      </c>
      <c r="C77" s="66"/>
      <c r="D77" s="60"/>
      <c r="E77" s="60">
        <v>5311</v>
      </c>
      <c r="F77" s="69">
        <v>5173</v>
      </c>
      <c r="G77" s="226" t="s">
        <v>147</v>
      </c>
      <c r="H77" s="20">
        <v>15</v>
      </c>
      <c r="I77" s="91">
        <v>20</v>
      </c>
      <c r="J77" s="20">
        <f t="shared" si="2"/>
        <v>35</v>
      </c>
    </row>
    <row r="78" spans="1:10" ht="12.65" customHeight="1">
      <c r="A78" s="88"/>
      <c r="B78" s="67" t="s">
        <v>149</v>
      </c>
      <c r="C78" s="66"/>
      <c r="D78" s="60"/>
      <c r="E78" s="60">
        <v>5311</v>
      </c>
      <c r="F78" s="60">
        <v>5192</v>
      </c>
      <c r="G78" s="226" t="s">
        <v>147</v>
      </c>
      <c r="H78" s="20">
        <v>0</v>
      </c>
      <c r="I78" s="91">
        <v>50</v>
      </c>
      <c r="J78" s="20">
        <f t="shared" si="2"/>
        <v>50</v>
      </c>
    </row>
    <row r="79" spans="1:10" ht="12.65" customHeight="1">
      <c r="A79" s="88"/>
      <c r="B79" s="67" t="s">
        <v>150</v>
      </c>
      <c r="C79" s="66"/>
      <c r="D79" s="60"/>
      <c r="E79" s="60">
        <v>5311</v>
      </c>
      <c r="F79" s="60">
        <v>5361</v>
      </c>
      <c r="G79" s="226" t="s">
        <v>147</v>
      </c>
      <c r="H79" s="20">
        <v>10</v>
      </c>
      <c r="I79" s="91">
        <v>5</v>
      </c>
      <c r="J79" s="20">
        <f t="shared" si="2"/>
        <v>15</v>
      </c>
    </row>
    <row r="80" spans="1:10" ht="12.65" customHeight="1">
      <c r="A80" s="88"/>
      <c r="B80" s="67" t="s">
        <v>151</v>
      </c>
      <c r="C80" s="66"/>
      <c r="D80" s="60"/>
      <c r="E80" s="60">
        <v>5311</v>
      </c>
      <c r="F80" s="60">
        <v>5424</v>
      </c>
      <c r="G80" s="226" t="s">
        <v>147</v>
      </c>
      <c r="H80" s="20">
        <v>15</v>
      </c>
      <c r="I80" s="91">
        <v>30</v>
      </c>
      <c r="J80" s="20">
        <f t="shared" si="2"/>
        <v>45</v>
      </c>
    </row>
    <row r="81" spans="1:10" ht="12.65" customHeight="1">
      <c r="A81" s="88"/>
      <c r="B81" s="67" t="s">
        <v>152</v>
      </c>
      <c r="C81" s="66"/>
      <c r="D81" s="60"/>
      <c r="E81" s="60">
        <v>5311</v>
      </c>
      <c r="F81" s="69">
        <v>5011</v>
      </c>
      <c r="G81" s="226" t="s">
        <v>147</v>
      </c>
      <c r="H81" s="20">
        <v>9014</v>
      </c>
      <c r="I81" s="91">
        <v>-87</v>
      </c>
      <c r="J81" s="20">
        <f t="shared" si="2"/>
        <v>8927</v>
      </c>
    </row>
    <row r="82" spans="1:10" ht="12.65" customHeight="1">
      <c r="A82" s="88"/>
      <c r="B82" s="67" t="s">
        <v>154</v>
      </c>
      <c r="C82" s="66"/>
      <c r="D82" s="60"/>
      <c r="E82" s="60">
        <v>5311</v>
      </c>
      <c r="F82" s="69">
        <v>5031</v>
      </c>
      <c r="G82" s="226" t="s">
        <v>147</v>
      </c>
      <c r="H82" s="227">
        <v>2254</v>
      </c>
      <c r="I82" s="163">
        <v>-22</v>
      </c>
      <c r="J82" s="227">
        <f t="shared" si="2"/>
        <v>2232</v>
      </c>
    </row>
    <row r="83" spans="1:10" ht="12.65" customHeight="1">
      <c r="A83" s="69"/>
      <c r="B83" s="67" t="s">
        <v>155</v>
      </c>
      <c r="C83" s="66"/>
      <c r="D83" s="60"/>
      <c r="E83" s="60">
        <v>5311</v>
      </c>
      <c r="F83" s="69">
        <v>5032</v>
      </c>
      <c r="G83" s="226" t="s">
        <v>147</v>
      </c>
      <c r="H83" s="227">
        <v>812</v>
      </c>
      <c r="I83" s="163">
        <v>-8</v>
      </c>
      <c r="J83" s="227">
        <f t="shared" si="2"/>
        <v>804</v>
      </c>
    </row>
    <row r="84" spans="1:10" ht="11.25" customHeight="1">
      <c r="A84" s="9"/>
      <c r="B84" s="10"/>
      <c r="C84" s="7"/>
      <c r="D84" s="7"/>
      <c r="E84" s="46"/>
      <c r="F84" s="82" t="s">
        <v>39</v>
      </c>
      <c r="G84" s="24"/>
      <c r="H84" s="11">
        <f>SUM(H50:H83)</f>
        <v>16065.56</v>
      </c>
      <c r="I84" s="25">
        <f>SUM(I50:I83)</f>
        <v>52</v>
      </c>
      <c r="J84" s="11">
        <f>SUM(J50:J83)</f>
        <v>16117.56</v>
      </c>
    </row>
    <row r="85" spans="1:11" ht="13" customHeight="1">
      <c r="A85" s="269" t="s">
        <v>101</v>
      </c>
      <c r="B85" s="10"/>
      <c r="C85" s="7"/>
      <c r="D85" s="7"/>
      <c r="E85" s="13"/>
      <c r="F85" s="10"/>
      <c r="G85" s="10"/>
      <c r="H85" s="12"/>
      <c r="I85" s="12"/>
      <c r="J85" s="71"/>
      <c r="K85" s="10"/>
    </row>
    <row r="86" spans="1:11" ht="13" customHeight="1">
      <c r="A86" s="270" t="s">
        <v>8</v>
      </c>
      <c r="B86" s="67" t="s">
        <v>102</v>
      </c>
      <c r="C86" s="60"/>
      <c r="D86" s="60"/>
      <c r="E86" s="60">
        <v>6171</v>
      </c>
      <c r="F86" s="60">
        <v>6121</v>
      </c>
      <c r="G86" s="60">
        <v>7207</v>
      </c>
      <c r="H86" s="20">
        <v>2310.5</v>
      </c>
      <c r="I86" s="21">
        <v>7</v>
      </c>
      <c r="J86" s="20">
        <f>H86+I86</f>
        <v>2317.5</v>
      </c>
      <c r="K86" s="10"/>
    </row>
    <row r="87" spans="1:11" ht="13" customHeight="1">
      <c r="A87" s="122"/>
      <c r="B87" s="164" t="s">
        <v>103</v>
      </c>
      <c r="C87" s="161"/>
      <c r="D87" s="92"/>
      <c r="E87" s="92">
        <v>3612</v>
      </c>
      <c r="F87" s="92">
        <v>6121</v>
      </c>
      <c r="G87" s="92">
        <v>2268</v>
      </c>
      <c r="H87" s="162">
        <v>139.5</v>
      </c>
      <c r="I87" s="163">
        <v>-7</v>
      </c>
      <c r="J87" s="162">
        <f>H87+I87</f>
        <v>132.5</v>
      </c>
      <c r="K87" s="10"/>
    </row>
    <row r="88" spans="1:10" ht="11.25" customHeight="1">
      <c r="A88" s="219"/>
      <c r="B88" s="14"/>
      <c r="C88" s="17"/>
      <c r="D88" s="17"/>
      <c r="E88" s="15"/>
      <c r="F88" s="76" t="s">
        <v>22</v>
      </c>
      <c r="G88" s="48"/>
      <c r="H88" s="16">
        <f>SUM(H86:H87)</f>
        <v>2450</v>
      </c>
      <c r="I88" s="22">
        <f>SUM(I86:I87)</f>
        <v>0</v>
      </c>
      <c r="J88" s="16">
        <f>SUM(J86:J87)</f>
        <v>2450</v>
      </c>
    </row>
    <row r="89" spans="1:10" ht="11.25" customHeight="1">
      <c r="A89" s="219"/>
      <c r="B89" s="14"/>
      <c r="C89" s="17"/>
      <c r="D89" s="17"/>
      <c r="E89" s="15"/>
      <c r="F89" s="15"/>
      <c r="G89" s="70"/>
      <c r="H89" s="32"/>
      <c r="I89" s="22"/>
      <c r="J89" s="16"/>
    </row>
    <row r="90" spans="1:10" ht="11.25" customHeight="1">
      <c r="A90" s="9"/>
      <c r="B90" s="23" t="s">
        <v>71</v>
      </c>
      <c r="C90" s="7"/>
      <c r="D90" s="7"/>
      <c r="E90" s="47" t="s">
        <v>9</v>
      </c>
      <c r="F90" s="52"/>
      <c r="G90" s="45"/>
      <c r="H90" s="21"/>
      <c r="I90" s="21">
        <f>I45</f>
        <v>7745.9400000000005</v>
      </c>
      <c r="J90" s="21"/>
    </row>
    <row r="91" spans="1:10" ht="11.25" customHeight="1">
      <c r="A91" s="9"/>
      <c r="B91" s="10"/>
      <c r="C91" s="7"/>
      <c r="D91" s="7"/>
      <c r="E91" s="39" t="s">
        <v>16</v>
      </c>
      <c r="F91" s="51"/>
      <c r="G91" s="48"/>
      <c r="H91" s="21"/>
      <c r="I91" s="21">
        <f>I84+I46</f>
        <v>2743.8700000000003</v>
      </c>
      <c r="J91" s="46"/>
    </row>
    <row r="92" spans="1:10" ht="11.25" customHeight="1">
      <c r="A92" s="9"/>
      <c r="B92" s="10"/>
      <c r="C92" s="7"/>
      <c r="D92" s="7"/>
      <c r="E92" s="9" t="s">
        <v>14</v>
      </c>
      <c r="F92" s="10"/>
      <c r="G92" s="46"/>
      <c r="H92" s="41"/>
      <c r="I92" s="21">
        <f>I88+I47</f>
        <v>5002.07</v>
      </c>
      <c r="J92" s="20"/>
    </row>
    <row r="93" spans="1:10" ht="11.25" customHeight="1">
      <c r="A93" s="9"/>
      <c r="B93" s="10"/>
      <c r="C93" s="7"/>
      <c r="D93" s="7"/>
      <c r="E93" s="39" t="s">
        <v>23</v>
      </c>
      <c r="F93" s="51"/>
      <c r="G93" s="48"/>
      <c r="H93" s="41"/>
      <c r="I93" s="21">
        <f>I91+I92</f>
        <v>7745.9400000000005</v>
      </c>
      <c r="J93" s="20"/>
    </row>
    <row r="94" spans="1:10" ht="11.25" customHeight="1">
      <c r="A94" s="9"/>
      <c r="B94" s="10"/>
      <c r="C94" s="7"/>
      <c r="D94" s="7"/>
      <c r="E94" s="49" t="s">
        <v>15</v>
      </c>
      <c r="F94" s="10"/>
      <c r="G94" s="46"/>
      <c r="H94" s="42"/>
      <c r="I94" s="21">
        <f>I90-I93</f>
        <v>0</v>
      </c>
      <c r="J94" s="20"/>
    </row>
    <row r="95" spans="1:10" ht="11.25" customHeight="1">
      <c r="A95" s="9"/>
      <c r="B95" s="10"/>
      <c r="C95" s="7"/>
      <c r="D95" s="7"/>
      <c r="E95" s="40" t="s">
        <v>30</v>
      </c>
      <c r="F95" s="51"/>
      <c r="G95" s="48"/>
      <c r="H95" s="42"/>
      <c r="I95" s="21">
        <v>0</v>
      </c>
      <c r="J95" s="20"/>
    </row>
    <row r="96" spans="1:10" ht="11.25" customHeight="1">
      <c r="A96" s="9"/>
      <c r="B96" s="10"/>
      <c r="C96" s="7"/>
      <c r="D96" s="7"/>
      <c r="E96" s="178" t="s">
        <v>36</v>
      </c>
      <c r="F96" s="10"/>
      <c r="G96" s="10"/>
      <c r="H96" s="179">
        <v>43251</v>
      </c>
      <c r="I96" s="10"/>
      <c r="J96" s="220">
        <v>43281</v>
      </c>
    </row>
    <row r="97" spans="1:10" ht="11.25" customHeight="1">
      <c r="A97" s="9"/>
      <c r="B97" s="23" t="s">
        <v>73</v>
      </c>
      <c r="C97" s="7"/>
      <c r="D97" s="7"/>
      <c r="E97" s="50" t="s">
        <v>13</v>
      </c>
      <c r="F97" s="52"/>
      <c r="G97" s="45"/>
      <c r="H97" s="43">
        <v>536112.54</v>
      </c>
      <c r="I97" s="21">
        <f>I90</f>
        <v>7745.9400000000005</v>
      </c>
      <c r="J97" s="21">
        <f>H97+I97</f>
        <v>543858.48</v>
      </c>
    </row>
    <row r="98" spans="1:10" ht="11.25" customHeight="1">
      <c r="A98" s="9"/>
      <c r="B98" s="10"/>
      <c r="C98" s="7"/>
      <c r="D98" s="7"/>
      <c r="E98" s="39" t="s">
        <v>16</v>
      </c>
      <c r="F98" s="51"/>
      <c r="G98" s="48"/>
      <c r="H98" s="44">
        <v>331712.18</v>
      </c>
      <c r="I98" s="21">
        <f>I91</f>
        <v>2743.8700000000003</v>
      </c>
      <c r="J98" s="20">
        <f>H98+I98</f>
        <v>334456.05</v>
      </c>
    </row>
    <row r="99" spans="1:10" ht="11.25" customHeight="1">
      <c r="A99" s="9"/>
      <c r="B99" s="10"/>
      <c r="C99" s="7"/>
      <c r="D99" s="7"/>
      <c r="E99" s="9" t="s">
        <v>14</v>
      </c>
      <c r="F99" s="10"/>
      <c r="G99" s="46"/>
      <c r="H99" s="44">
        <v>242877.1</v>
      </c>
      <c r="I99" s="21">
        <f>I88+I47</f>
        <v>5002.07</v>
      </c>
      <c r="J99" s="20">
        <f>H99+I99</f>
        <v>247879.17</v>
      </c>
    </row>
    <row r="100" spans="1:10" ht="11.25" customHeight="1">
      <c r="A100" s="9"/>
      <c r="B100" s="10" t="s">
        <v>157</v>
      </c>
      <c r="C100" s="7"/>
      <c r="D100" s="7"/>
      <c r="E100" s="40" t="s">
        <v>24</v>
      </c>
      <c r="F100" s="51"/>
      <c r="G100" s="48"/>
      <c r="H100" s="21">
        <f>SUM(H98:H99)</f>
        <v>574589.28</v>
      </c>
      <c r="I100" s="21">
        <f>SUM(I98:I99)</f>
        <v>7745.9400000000005</v>
      </c>
      <c r="J100" s="21">
        <f>SUM(J98:J99)</f>
        <v>582335.22</v>
      </c>
    </row>
    <row r="101" spans="1:10" ht="11.25" customHeight="1">
      <c r="A101" s="9"/>
      <c r="B101" s="10"/>
      <c r="C101" s="7"/>
      <c r="D101" s="7"/>
      <c r="E101" s="9" t="s">
        <v>17</v>
      </c>
      <c r="F101" s="10"/>
      <c r="G101" s="46"/>
      <c r="H101" s="20">
        <f>H97-H100</f>
        <v>-38476.73999999999</v>
      </c>
      <c r="I101" s="21">
        <f>I97-I100</f>
        <v>0</v>
      </c>
      <c r="J101" s="20">
        <f>J97-J100</f>
        <v>-38476.73999999999</v>
      </c>
    </row>
    <row r="102" spans="1:10" ht="11.25" customHeight="1">
      <c r="A102" s="221"/>
      <c r="B102" s="222"/>
      <c r="C102" s="223"/>
      <c r="D102" s="223"/>
      <c r="E102" s="40" t="s">
        <v>25</v>
      </c>
      <c r="F102" s="51"/>
      <c r="G102" s="48"/>
      <c r="H102" s="53">
        <v>38476.74</v>
      </c>
      <c r="I102" s="21">
        <f>I95</f>
        <v>0</v>
      </c>
      <c r="J102" s="21">
        <f>H102+I102</f>
        <v>38476.74</v>
      </c>
    </row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mergeCells count="4">
    <mergeCell ref="B2:B3"/>
    <mergeCell ref="E2:E3"/>
    <mergeCell ref="F2:F3"/>
    <mergeCell ref="G2:G3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45:D47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97">
    <cfRule type="expression" priority="7" dxfId="2" stopIfTrue="1">
      <formula>$J97="Z"</formula>
    </cfRule>
    <cfRule type="expression" priority="8" dxfId="1" stopIfTrue="1">
      <formula>$J97="T"</formula>
    </cfRule>
    <cfRule type="expression" priority="9" dxfId="0" stopIfTrue="1">
      <formula>$J97="Y"</formula>
    </cfRule>
  </conditionalFormatting>
  <conditionalFormatting sqref="H98">
    <cfRule type="expression" priority="4" dxfId="2" stopIfTrue="1">
      <formula>$J98="Z"</formula>
    </cfRule>
    <cfRule type="expression" priority="5" dxfId="1" stopIfTrue="1">
      <formula>$J98="T"</formula>
    </cfRule>
    <cfRule type="expression" priority="6" dxfId="0" stopIfTrue="1">
      <formula>$J98="Y"</formula>
    </cfRule>
  </conditionalFormatting>
  <conditionalFormatting sqref="H99">
    <cfRule type="expression" priority="1" dxfId="2" stopIfTrue="1">
      <formula>$J99="Z"</formula>
    </cfRule>
    <cfRule type="expression" priority="2" dxfId="1" stopIfTrue="1">
      <formula>$J99="T"</formula>
    </cfRule>
    <cfRule type="expression" priority="3" dxfId="0" stopIfTrue="1">
      <formula>$J99="Y"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Dokoupil Jaroslav</cp:lastModifiedBy>
  <cp:lastPrinted>2018-06-15T08:12:44Z</cp:lastPrinted>
  <dcterms:created xsi:type="dcterms:W3CDTF">2004-05-12T14:10:42Z</dcterms:created>
  <dcterms:modified xsi:type="dcterms:W3CDTF">2018-06-15T10:36:11Z</dcterms:modified>
  <cp:category/>
  <cp:version/>
  <cp:contentType/>
  <cp:contentStatus/>
</cp:coreProperties>
</file>