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00" yWindow="210" windowWidth="11100" windowHeight="6345" activeTab="2"/>
  </bookViews>
  <sheets>
    <sheet name="RO č. 12 11.10." sheetId="21" r:id="rId1"/>
    <sheet name="dodatek" sheetId="28" r:id="rId2"/>
    <sheet name="Schváleno RMO" sheetId="26" r:id="rId3"/>
    <sheet name="List2" sheetId="27" r:id="rId4"/>
  </sheets>
  <definedNames/>
  <calcPr calcId="125725"/>
</workbook>
</file>

<file path=xl/sharedStrings.xml><?xml version="1.0" encoding="utf-8"?>
<sst xmlns="http://schemas.openxmlformats.org/spreadsheetml/2006/main" count="348" uniqueCount="133">
  <si>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</si>
  <si>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</si>
  <si>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</si>
  <si>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</si>
  <si>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</si>
  <si>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</si>
  <si>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</si>
  <si>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</si>
  <si>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</si>
  <si>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</si>
  <si>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</si>
  <si>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</si>
  <si>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</si>
  <si>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</si>
  <si>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</si>
  <si>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</si>
  <si>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</si>
  <si>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</si>
  <si>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</si>
  <si>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</si>
  <si>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</si>
  <si>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</si>
  <si>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</si>
  <si>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</si>
  <si>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</si>
  <si>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</si>
  <si>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</si>
  <si>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</si>
  <si>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</si>
  <si>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</si>
  <si>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 xml:space="preserve">C) Změny v investicích  </t>
  </si>
  <si>
    <t>Financování</t>
  </si>
  <si>
    <t>5.</t>
  </si>
  <si>
    <t>Příloha  č. 3</t>
  </si>
  <si>
    <t>Výdaje provozní (běžné)</t>
  </si>
  <si>
    <t>P= příjmy   V= výdaje   NZ= nově zařazeno do R2018</t>
  </si>
  <si>
    <t>6.</t>
  </si>
  <si>
    <t xml:space="preserve">       Platný rozpočet</t>
  </si>
  <si>
    <t>NZ</t>
  </si>
  <si>
    <t>7.</t>
  </si>
  <si>
    <t>8.</t>
  </si>
  <si>
    <t>Výdaje běžné saldo</t>
  </si>
  <si>
    <t>investice</t>
  </si>
  <si>
    <t xml:space="preserve">B) Změny v běžných výdajích  </t>
  </si>
  <si>
    <t xml:space="preserve">A) Změny příjmů a jejich použití </t>
  </si>
  <si>
    <t xml:space="preserve"> </t>
  </si>
  <si>
    <t xml:space="preserve">A) Změny příjmů a jejich použití      </t>
  </si>
  <si>
    <t>Organ.</t>
  </si>
  <si>
    <t>Výdaje investiční</t>
  </si>
  <si>
    <t xml:space="preserve">Rozpočtové opatření č. 12/2018 - změna schváleného rozpočtu roku 2018 - říjen (údaje v tis. Kč) </t>
  </si>
  <si>
    <t>Příloha usn. č. RMO/xxx/10/18</t>
  </si>
  <si>
    <t>č. 12</t>
  </si>
  <si>
    <t xml:space="preserve">Rozpočtové opatření č. 12/2018 - změna schváleného rozpočtu roku 2018 - říjen (údaje v tis. Kč) DODATEK Č. 1 </t>
  </si>
  <si>
    <t xml:space="preserve">Rekapitulace Rozpočtového opatření č. 12  DODATEK č. 1 </t>
  </si>
  <si>
    <t xml:space="preserve">Rekapitulace celkového rozpočtu města na rok 2018 včetně RO č. 12 včetně dodatku č. 1 </t>
  </si>
  <si>
    <t>Otrokovice 11.10.2018</t>
  </si>
  <si>
    <t>Rekapitulace Rozpočtového opatření č. 12</t>
  </si>
  <si>
    <t>Rekapitulace celkového rozpočtu města na rok 2018 včetně RO č. 12</t>
  </si>
  <si>
    <t>0434</t>
  </si>
  <si>
    <t>SOC Seďárna - opravy a udržování - snížení, přesun na pol. 5137</t>
  </si>
  <si>
    <t>SOC Seďárna dr. hm. dl. majetek - nákup alkoholtestru</t>
  </si>
  <si>
    <t>0335</t>
  </si>
  <si>
    <t>SOC Družební setkání důchodců, pohoštění - zvýšení</t>
  </si>
  <si>
    <t>0585</t>
  </si>
  <si>
    <t>0521</t>
  </si>
  <si>
    <t>8257</t>
  </si>
  <si>
    <r>
      <t xml:space="preserve">Ostatní platy 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</si>
  <si>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Ostatní osobní výdaje     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</si>
  <si>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Sociální zabezpečení     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</si>
  <si>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Povinné pojištění na veřejné zdravotní pojištění                                                 </t>
    </r>
    <r>
      <rPr>
        <b/>
        <sz val="10"/>
        <rFont val="Arial"/>
        <family val="2"/>
      </rPr>
      <t>V</t>
    </r>
  </si>
  <si>
    <r>
      <t xml:space="preserve">Pov. poj. placené zaměstnavatelem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</si>
  <si>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Nákup materiálu j.n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</si>
  <si>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Nájemné      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</si>
  <si>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Nákup ostatních služeb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</si>
  <si>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Pohoštění     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</si>
  <si>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Služby pošt                                                                                                  </t>
    </r>
    <r>
      <rPr>
        <b/>
        <sz val="10"/>
        <rFont val="Arial"/>
        <family val="2"/>
      </rPr>
      <t>V</t>
    </r>
  </si>
  <si>
    <t>PROV Nákup služeb - tisk inzerce v MF</t>
  </si>
  <si>
    <r>
      <t xml:space="preserve">SOC Fin. dar Rodinné centrum Kroměříž, IČ 04412672, </t>
    </r>
    <r>
      <rPr>
        <b/>
        <sz val="10"/>
        <rFont val="Arial"/>
        <family val="2"/>
      </rPr>
      <t>RMO/xxx/10/18</t>
    </r>
  </si>
  <si>
    <t>PROV Dr. hm. dl. majetek snížení, přesun na pol. 5169</t>
  </si>
  <si>
    <r>
      <t xml:space="preserve">KRŘ Plnění za účast JSDH Otrokovice a JSDH Kvítkovice u dopr. nehody          </t>
    </r>
    <r>
      <rPr>
        <b/>
        <sz val="10"/>
        <rFont val="Arial"/>
        <family val="2"/>
      </rPr>
      <t>P</t>
    </r>
  </si>
  <si>
    <t>0528</t>
  </si>
  <si>
    <t>0326</t>
  </si>
  <si>
    <t>0327</t>
  </si>
  <si>
    <t>00100</t>
  </si>
  <si>
    <t>SOC Družební setkání důchodců - věcné dary snížení, přesun na pol. 5175</t>
  </si>
  <si>
    <r>
      <t xml:space="preserve">KRŘ JSDH Kvítkovice dr. hm. dl. majetek                                                        </t>
    </r>
    <r>
      <rPr>
        <b/>
        <sz val="10"/>
        <rFont val="Arial"/>
        <family val="2"/>
      </rPr>
      <t>V</t>
    </r>
  </si>
  <si>
    <r>
      <t>KRŘ JSDH Otrokovice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dr. hm. dl. majetek </t>
    </r>
    <r>
      <rPr>
        <b/>
        <sz val="10"/>
        <rFont val="Arial"/>
        <family val="2"/>
      </rPr>
      <t xml:space="preserve">                                                     V</t>
    </r>
  </si>
  <si>
    <r>
      <t xml:space="preserve">Fin. podpora z roz. ZK pro SENIOR, p.o.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</si>
  <si>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Neinv.účel.dot. MF - VPS volby do 1/3 senátu a ZMO                                       </t>
    </r>
    <r>
      <rPr>
        <b/>
        <sz val="10"/>
        <rFont val="Arial"/>
        <family val="2"/>
      </rPr>
      <t>P</t>
    </r>
  </si>
  <si>
    <r>
      <t xml:space="preserve">Platy zaměstnanců v prac. poměru                                                                 </t>
    </r>
    <r>
      <rPr>
        <b/>
        <sz val="10"/>
        <rFont val="Arial"/>
        <family val="2"/>
      </rPr>
      <t>V</t>
    </r>
  </si>
  <si>
    <t>8612</t>
  </si>
  <si>
    <t>8258</t>
  </si>
  <si>
    <r>
      <t xml:space="preserve">Prodej pozemků dosud uskutečněných                                                           </t>
    </r>
    <r>
      <rPr>
        <b/>
        <sz val="10"/>
        <rFont val="Arial"/>
        <family val="2"/>
      </rPr>
      <t>P</t>
    </r>
  </si>
  <si>
    <r>
      <t xml:space="preserve">Navýšení vytvořené rezervy na investice o volné prostředky                              </t>
    </r>
    <r>
      <rPr>
        <b/>
        <sz val="10"/>
        <rFont val="Arial"/>
        <family val="2"/>
      </rPr>
      <t xml:space="preserve"> V   </t>
    </r>
    <r>
      <rPr>
        <sz val="10"/>
        <rFont val="Arial"/>
        <family val="2"/>
      </rPr>
      <t xml:space="preserve">  </t>
    </r>
  </si>
  <si>
    <t>ORM Zateplení budovy OB</t>
  </si>
  <si>
    <t>7252</t>
  </si>
  <si>
    <t>ORM Zateplení budovy OB přesun na opravy</t>
  </si>
  <si>
    <t>ORM OB inf. a reklamní zařízení</t>
  </si>
  <si>
    <t>6264</t>
  </si>
  <si>
    <t>6263</t>
  </si>
  <si>
    <t>ORM Význam. opravy chodníků nespecifik. - snížení, přesun na opravy vozovek</t>
  </si>
  <si>
    <t>ORM Význam. opravy vozovek nespecifik. - zvýšení</t>
  </si>
  <si>
    <t>ORM DDM Sluníčko oprava el. rozvodů</t>
  </si>
  <si>
    <t>8228</t>
  </si>
  <si>
    <t>ORM DDM Sluníčko zateplení snížení</t>
  </si>
  <si>
    <t>ORM Čechova ul. rozšíření přesun na měs. koupaliště bufet</t>
  </si>
  <si>
    <t>ORM Měst. koupaliště venkovní bufet - zvýšení</t>
  </si>
  <si>
    <t>ORM OB Zateplení budovy přesun na OB inf. a rekl. zařízení</t>
  </si>
  <si>
    <t>0608</t>
  </si>
  <si>
    <t>0624</t>
  </si>
  <si>
    <t>0325</t>
  </si>
  <si>
    <t>SNTE - Měst. koupaliště, vodné stočné zvýšení</t>
  </si>
  <si>
    <t>SNTE - SAB nákup ostat. sl. snížení přesun</t>
  </si>
  <si>
    <t>SNTE - SAB el. ener. zvýšení</t>
  </si>
  <si>
    <t>SNTE - ROŠ opravy a udržování snížení přesun</t>
  </si>
  <si>
    <t xml:space="preserve">SNTE - ROŠ nákup ostat. sl. zvýšení  </t>
  </si>
  <si>
    <r>
      <t xml:space="preserve">Příspěvek SENIORu fin. podpora z roz. ZK k zajištění soc. služeb       </t>
    </r>
    <r>
      <rPr>
        <b/>
        <sz val="10"/>
        <rFont val="Arial"/>
        <family val="2"/>
      </rPr>
      <t xml:space="preserve">              V</t>
    </r>
  </si>
  <si>
    <t>SOC Prost. na humanitu - snížení, přesun</t>
  </si>
  <si>
    <t>KTAJ prost. VS služby, školení a vzdělávání - zvýšení</t>
  </si>
  <si>
    <t>KTAJ prost. VS Konference - snížení, přesun na pol. 5167</t>
  </si>
  <si>
    <t>KTAJ prost. ZMO Služby, školení a vzdělávání přesun na par. 6171</t>
  </si>
  <si>
    <t>KTAJ prost. ZMO Konference - snížení, přesun na pol. 5167</t>
  </si>
  <si>
    <t>0481</t>
  </si>
  <si>
    <t>KRŘ Dar obci Velký Ořechov na pořízení CAS RMO/406/08/18 oprava RS</t>
  </si>
  <si>
    <t>KRŘ Dar obci Velký Ořechov na pořízení CAS RMO/406/08/18 správná  RS</t>
  </si>
  <si>
    <t>SNTE - Měst. koupaliště, nákup mater. j.n. snížení přesun</t>
  </si>
  <si>
    <t>9.</t>
  </si>
  <si>
    <t>0735</t>
  </si>
  <si>
    <r>
      <t>SOC Fin. dar Rodinné centrum Kroměříž, IČ 04412672,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RMO/550/10/18</t>
    </r>
  </si>
  <si>
    <t>Příloha usn. č. RMO/567/10/18</t>
  </si>
  <si>
    <r>
      <t>TOM 1412, IČ 64439372, indiv. dotace na Misijní jarmark,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RMO/556/10/18</t>
    </r>
  </si>
  <si>
    <t>KRŘ Dar obci Velký Ořechov na pořízení CAS, RMO/406/08/18, správná  RS</t>
  </si>
  <si>
    <t>Snížení rezervy na investice přesun TOM 1412, IČ 64439372</t>
  </si>
</sst>
</file>

<file path=xl/styles.xml><?xml version="1.0" encoding="utf-8"?>
<styleSheet xmlns="http://schemas.openxmlformats.org/spreadsheetml/2006/main">
  <fonts count="2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24" fillId="0" borderId="0" applyNumberFormat="0" applyFill="0" applyBorder="0">
      <alignment/>
      <protection locked="0"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83">
    <xf numFmtId="0" fontId="0" fillId="0" borderId="0" xfId="0"/>
    <xf numFmtId="0" fontId="20" fillId="0" borderId="0" xfId="0" applyFont="1"/>
    <xf numFmtId="0" fontId="1" fillId="0" borderId="0" xfId="0" applyFont="1"/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12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24" borderId="0" xfId="0" applyFont="1" applyFill="1" applyBorder="1"/>
    <xf numFmtId="0" fontId="1" fillId="24" borderId="0" xfId="0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/>
    <xf numFmtId="4" fontId="20" fillId="0" borderId="13" xfId="0" applyNumberFormat="1" applyFont="1" applyBorder="1"/>
    <xf numFmtId="4" fontId="20" fillId="24" borderId="11" xfId="0" applyNumberFormat="1" applyFont="1" applyFill="1" applyBorder="1" applyAlignment="1">
      <alignment horizontal="right"/>
    </xf>
    <xf numFmtId="0" fontId="20" fillId="0" borderId="0" xfId="0" applyFont="1" applyBorder="1"/>
    <xf numFmtId="4" fontId="20" fillId="0" borderId="14" xfId="0" applyNumberFormat="1" applyFont="1" applyBorder="1"/>
    <xf numFmtId="0" fontId="21" fillId="0" borderId="0" xfId="0" applyFont="1"/>
    <xf numFmtId="0" fontId="1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left"/>
    </xf>
    <xf numFmtId="49" fontId="1" fillId="24" borderId="14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15" xfId="0" applyFont="1" applyFill="1" applyBorder="1"/>
    <xf numFmtId="0" fontId="20" fillId="24" borderId="14" xfId="0" applyFont="1" applyFill="1" applyBorder="1"/>
    <xf numFmtId="4" fontId="20" fillId="24" borderId="14" xfId="0" applyNumberFormat="1" applyFont="1" applyFill="1" applyBorder="1"/>
    <xf numFmtId="4" fontId="1" fillId="24" borderId="14" xfId="0" applyNumberFormat="1" applyFont="1" applyFill="1" applyBorder="1"/>
    <xf numFmtId="4" fontId="20" fillId="24" borderId="14" xfId="0" applyNumberFormat="1" applyFont="1" applyFill="1" applyBorder="1" applyAlignment="1">
      <alignment horizontal="right"/>
    </xf>
    <xf numFmtId="14" fontId="1" fillId="0" borderId="0" xfId="0" applyNumberFormat="1" applyFont="1"/>
    <xf numFmtId="0" fontId="1" fillId="0" borderId="16" xfId="0" applyFont="1" applyBorder="1"/>
    <xf numFmtId="0" fontId="20" fillId="0" borderId="16" xfId="0" applyFont="1" applyBorder="1"/>
    <xf numFmtId="4" fontId="1" fillId="0" borderId="17" xfId="0" applyNumberFormat="1" applyFont="1" applyBorder="1"/>
    <xf numFmtId="4" fontId="20" fillId="0" borderId="17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7" xfId="0" applyFont="1" applyBorder="1"/>
    <xf numFmtId="0" fontId="20" fillId="0" borderId="12" xfId="0" applyFont="1" applyBorder="1"/>
    <xf numFmtId="0" fontId="20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" fontId="20" fillId="0" borderId="21" xfId="0" applyNumberFormat="1" applyFont="1" applyBorder="1"/>
    <xf numFmtId="0" fontId="1" fillId="24" borderId="15" xfId="0" applyFont="1" applyFill="1" applyBorder="1" applyAlignment="1">
      <alignment horizontal="right"/>
    </xf>
    <xf numFmtId="4" fontId="1" fillId="24" borderId="13" xfId="0" applyNumberFormat="1" applyFont="1" applyFill="1" applyBorder="1" applyAlignment="1">
      <alignment horizontal="right"/>
    </xf>
    <xf numFmtId="4" fontId="20" fillId="24" borderId="13" xfId="0" applyNumberFormat="1" applyFont="1" applyFill="1" applyBorder="1" applyAlignment="1">
      <alignment horizontal="right"/>
    </xf>
    <xf numFmtId="0" fontId="1" fillId="24" borderId="22" xfId="0" applyFont="1" applyFill="1" applyBorder="1" applyAlignment="1">
      <alignment horizontal="right"/>
    </xf>
    <xf numFmtId="49" fontId="1" fillId="24" borderId="18" xfId="0" applyNumberFormat="1" applyFont="1" applyFill="1" applyBorder="1" applyAlignment="1">
      <alignment horizontal="right"/>
    </xf>
    <xf numFmtId="4" fontId="1" fillId="24" borderId="17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1" fillId="24" borderId="23" xfId="0" applyNumberFormat="1" applyFont="1" applyFill="1" applyBorder="1" applyAlignment="1">
      <alignment horizontal="right"/>
    </xf>
    <xf numFmtId="49" fontId="20" fillId="24" borderId="11" xfId="0" applyNumberFormat="1" applyFont="1" applyFill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1" fillId="0" borderId="13" xfId="0" applyFont="1" applyBorder="1"/>
    <xf numFmtId="49" fontId="20" fillId="24" borderId="19" xfId="0" applyNumberFormat="1" applyFont="1" applyFill="1" applyBorder="1" applyAlignment="1">
      <alignment horizontal="right"/>
    </xf>
    <xf numFmtId="4" fontId="1" fillId="0" borderId="19" xfId="0" applyNumberFormat="1" applyFont="1" applyBorder="1"/>
    <xf numFmtId="0" fontId="20" fillId="0" borderId="11" xfId="0" applyFont="1" applyBorder="1" applyAlignment="1">
      <alignment horizontal="left"/>
    </xf>
    <xf numFmtId="4" fontId="1" fillId="0" borderId="0" xfId="0" applyNumberFormat="1" applyFont="1"/>
    <xf numFmtId="0" fontId="22" fillId="0" borderId="0" xfId="0" applyFont="1"/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20" fillId="0" borderId="11" xfId="0" applyFont="1" applyBorder="1"/>
    <xf numFmtId="0" fontId="0" fillId="0" borderId="13" xfId="0" applyBorder="1" applyAlignment="1">
      <alignment horizontal="center"/>
    </xf>
    <xf numFmtId="4" fontId="20" fillId="0" borderId="0" xfId="0" applyNumberFormat="1" applyFont="1" applyBorder="1"/>
    <xf numFmtId="4" fontId="1" fillId="0" borderId="13" xfId="0" applyNumberFormat="1" applyFont="1" applyFill="1" applyBorder="1"/>
    <xf numFmtId="4" fontId="1" fillId="24" borderId="10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left"/>
    </xf>
    <xf numFmtId="4" fontId="20" fillId="0" borderId="13" xfId="0" applyNumberFormat="1" applyFont="1" applyFill="1" applyBorder="1"/>
    <xf numFmtId="0" fontId="23" fillId="24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/>
    <xf numFmtId="4" fontId="20" fillId="0" borderId="0" xfId="0" applyNumberFormat="1" applyFont="1"/>
    <xf numFmtId="4" fontId="20" fillId="4" borderId="10" xfId="0" applyNumberFormat="1" applyFont="1" applyFill="1" applyBorder="1" applyAlignment="1">
      <alignment horizontal="center"/>
    </xf>
    <xf numFmtId="4" fontId="20" fillId="4" borderId="11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13" xfId="0" applyFont="1" applyFill="1" applyBorder="1"/>
    <xf numFmtId="49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1" fillId="0" borderId="11" xfId="0" applyNumberFormat="1" applyFont="1" applyFill="1" applyBorder="1"/>
    <xf numFmtId="0" fontId="1" fillId="0" borderId="21" xfId="0" applyFont="1" applyFill="1" applyBorder="1"/>
    <xf numFmtId="2" fontId="1" fillId="0" borderId="13" xfId="0" applyNumberFormat="1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right"/>
    </xf>
    <xf numFmtId="2" fontId="1" fillId="0" borderId="13" xfId="52" applyNumberFormat="1" applyFont="1" applyFill="1" applyBorder="1" applyAlignment="1">
      <alignment horizontal="right"/>
      <protection/>
    </xf>
    <xf numFmtId="14" fontId="1" fillId="0" borderId="0" xfId="0" applyNumberFormat="1" applyFont="1" applyFill="1"/>
    <xf numFmtId="4" fontId="20" fillId="0" borderId="17" xfId="39" applyNumberFormat="1" applyFont="1" applyFill="1" applyBorder="1" applyAlignment="1" applyProtection="1">
      <alignment/>
      <protection/>
    </xf>
    <xf numFmtId="4" fontId="1" fillId="0" borderId="17" xfId="39" applyNumberFormat="1" applyFont="1" applyFill="1" applyBorder="1" applyAlignment="1" applyProtection="1">
      <alignment/>
      <protection/>
    </xf>
    <xf numFmtId="4" fontId="20" fillId="0" borderId="21" xfId="0" applyNumberFormat="1" applyFont="1" applyFill="1" applyBorder="1"/>
    <xf numFmtId="4" fontId="1" fillId="0" borderId="0" xfId="0" applyNumberFormat="1" applyFont="1" applyFill="1"/>
    <xf numFmtId="0" fontId="0" fillId="25" borderId="17" xfId="0" applyFont="1" applyFill="1" applyBorder="1" applyAlignment="1">
      <alignment horizontal="left"/>
    </xf>
    <xf numFmtId="0" fontId="20" fillId="25" borderId="13" xfId="0" applyFont="1" applyFill="1" applyBorder="1" applyAlignment="1">
      <alignment horizontal="center"/>
    </xf>
    <xf numFmtId="0" fontId="1" fillId="25" borderId="13" xfId="0" applyFont="1" applyFill="1" applyBorder="1"/>
    <xf numFmtId="0" fontId="0" fillId="25" borderId="13" xfId="0" applyFill="1" applyBorder="1" applyAlignment="1">
      <alignment horizontal="center"/>
    </xf>
    <xf numFmtId="49" fontId="0" fillId="25" borderId="13" xfId="0" applyNumberFormat="1" applyFill="1" applyBorder="1" applyAlignment="1">
      <alignment horizontal="center"/>
    </xf>
    <xf numFmtId="4" fontId="1" fillId="25" borderId="13" xfId="0" applyNumberFormat="1" applyFont="1" applyFill="1" applyBorder="1"/>
    <xf numFmtId="4" fontId="0" fillId="25" borderId="13" xfId="0" applyNumberFormat="1" applyFont="1" applyFill="1" applyBorder="1" applyAlignment="1">
      <alignment horizontal="right"/>
    </xf>
    <xf numFmtId="0" fontId="0" fillId="25" borderId="13" xfId="0" applyFont="1" applyFill="1" applyBorder="1" applyAlignment="1">
      <alignment horizontal="left"/>
    </xf>
    <xf numFmtId="4" fontId="2" fillId="25" borderId="13" xfId="0" applyNumberFormat="1" applyFont="1" applyFill="1" applyBorder="1" applyAlignment="1">
      <alignment horizontal="right"/>
    </xf>
    <xf numFmtId="0" fontId="1" fillId="25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0" fillId="25" borderId="13" xfId="52" applyFill="1" applyBorder="1" applyAlignment="1">
      <alignment horizontal="center"/>
      <protection/>
    </xf>
    <xf numFmtId="0" fontId="0" fillId="25" borderId="13" xfId="52" applyFont="1" applyFill="1" applyBorder="1" applyAlignment="1">
      <alignment horizontal="center"/>
      <protection/>
    </xf>
    <xf numFmtId="4" fontId="20" fillId="25" borderId="13" xfId="0" applyNumberFormat="1" applyFont="1" applyFill="1" applyBorder="1"/>
    <xf numFmtId="0" fontId="1" fillId="25" borderId="17" xfId="0" applyFont="1" applyFill="1" applyBorder="1"/>
    <xf numFmtId="49" fontId="1" fillId="25" borderId="13" xfId="0" applyNumberFormat="1" applyFont="1" applyFill="1" applyBorder="1" applyAlignment="1">
      <alignment horizontal="center"/>
    </xf>
    <xf numFmtId="4" fontId="20" fillId="25" borderId="14" xfId="0" applyNumberFormat="1" applyFont="1" applyFill="1" applyBorder="1"/>
    <xf numFmtId="4" fontId="2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1" fillId="0" borderId="11" xfId="0" applyFont="1" applyFill="1" applyBorder="1"/>
    <xf numFmtId="2" fontId="1" fillId="0" borderId="13" xfId="53" applyNumberFormat="1" applyFont="1" applyFill="1" applyBorder="1" applyAlignment="1">
      <alignment horizontal="right"/>
      <protection/>
    </xf>
    <xf numFmtId="2" fontId="20" fillId="0" borderId="13" xfId="53" applyNumberFormat="1" applyFont="1" applyFill="1" applyBorder="1" applyAlignment="1">
      <alignment horizontal="right"/>
      <protection/>
    </xf>
    <xf numFmtId="0" fontId="0" fillId="0" borderId="11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1" fillId="0" borderId="14" xfId="0" applyNumberFormat="1" applyFont="1" applyFill="1" applyBorder="1"/>
    <xf numFmtId="4" fontId="1" fillId="0" borderId="11" xfId="0" applyNumberFormat="1" applyFont="1" applyBorder="1"/>
    <xf numFmtId="4" fontId="20" fillId="0" borderId="11" xfId="0" applyNumberFormat="1" applyFont="1" applyBorder="1"/>
    <xf numFmtId="4" fontId="20" fillId="0" borderId="11" xfId="0" applyNumberFormat="1" applyFont="1" applyFill="1" applyBorder="1"/>
    <xf numFmtId="4" fontId="20" fillId="0" borderId="24" xfId="0" applyNumberFormat="1" applyFont="1" applyFill="1" applyBorder="1"/>
    <xf numFmtId="0" fontId="0" fillId="0" borderId="13" xfId="52" applyFill="1" applyBorder="1" applyAlignment="1">
      <alignment horizontal="center"/>
      <protection/>
    </xf>
    <xf numFmtId="49" fontId="0" fillId="0" borderId="13" xfId="52" applyNumberFormat="1" applyFont="1" applyFill="1" applyBorder="1" applyAlignment="1">
      <alignment horizontal="center"/>
      <protection/>
    </xf>
    <xf numFmtId="4" fontId="20" fillId="0" borderId="14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/>
    <xf numFmtId="0" fontId="20" fillId="0" borderId="11" xfId="0" applyFont="1" applyFill="1" applyBorder="1"/>
    <xf numFmtId="0" fontId="20" fillId="0" borderId="14" xfId="0" applyFont="1" applyFill="1" applyBorder="1"/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19" xfId="0" applyNumberFormat="1" applyFont="1" applyFill="1" applyBorder="1"/>
    <xf numFmtId="49" fontId="20" fillId="0" borderId="11" xfId="0" applyNumberFormat="1" applyFont="1" applyFill="1" applyBorder="1" applyAlignment="1">
      <alignment horizontal="left"/>
    </xf>
    <xf numFmtId="0" fontId="1" fillId="0" borderId="14" xfId="0" applyFont="1" applyFill="1" applyBorder="1"/>
    <xf numFmtId="4" fontId="1" fillId="0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0" fontId="1" fillId="0" borderId="13" xfId="50" applyFont="1" applyFill="1" applyBorder="1">
      <alignment/>
      <protection/>
    </xf>
    <xf numFmtId="0" fontId="1" fillId="24" borderId="13" xfId="0" applyFont="1" applyFill="1" applyBorder="1"/>
    <xf numFmtId="0" fontId="20" fillId="2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49" fontId="0" fillId="25" borderId="13" xfId="52" applyNumberFormat="1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7" xfId="51" applyFont="1" applyFill="1" applyBorder="1" applyAlignment="1">
      <alignment horizontal="left"/>
      <protection/>
    </xf>
    <xf numFmtId="0" fontId="1" fillId="0" borderId="13" xfId="51" applyFont="1" applyFill="1" applyBorder="1">
      <alignment/>
      <protection/>
    </xf>
    <xf numFmtId="0" fontId="0" fillId="0" borderId="13" xfId="51" applyFill="1" applyBorder="1" applyAlignment="1">
      <alignment horizontal="center"/>
      <protection/>
    </xf>
    <xf numFmtId="49" fontId="0" fillId="0" borderId="14" xfId="51" applyNumberFormat="1" applyFill="1" applyBorder="1" applyAlignment="1">
      <alignment horizontal="center"/>
      <protection/>
    </xf>
    <xf numFmtId="2" fontId="20" fillId="25" borderId="13" xfId="53" applyNumberFormat="1" applyFont="1" applyFill="1" applyBorder="1" applyAlignment="1">
      <alignment horizontal="right"/>
      <protection/>
    </xf>
    <xf numFmtId="0" fontId="1" fillId="24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7" xfId="51"/>
    <cellStyle name="Normální 8" xfId="52"/>
    <cellStyle name="Normální 9" xfId="53"/>
    <cellStyle name="Poznámka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87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1">
      <pane ySplit="3" topLeftCell="A4" activePane="bottomLeft" state="frozen"/>
      <selection pane="bottomLeft" activeCell="A1" sqref="A1:IV65536"/>
    </sheetView>
  </sheetViews>
  <sheetFormatPr defaultColWidth="9.125" defaultRowHeight="12.75"/>
  <cols>
    <col min="1" max="1" width="4.625" style="2" customWidth="1"/>
    <col min="2" max="2" width="74.625" style="2" customWidth="1"/>
    <col min="3" max="3" width="5.625" style="17" customWidth="1"/>
    <col min="4" max="4" width="11.625" style="17" customWidth="1"/>
    <col min="5" max="5" width="7.75390625" style="2" customWidth="1"/>
    <col min="6" max="6" width="10.125" style="2" customWidth="1"/>
    <col min="7" max="7" width="7.625" style="2" customWidth="1"/>
    <col min="8" max="8" width="12.00390625" style="67" customWidth="1"/>
    <col min="9" max="9" width="10.875" style="2" customWidth="1"/>
    <col min="10" max="13" width="11.75390625" style="2" customWidth="1"/>
    <col min="14" max="16384" width="9.125" style="2" customWidth="1"/>
  </cols>
  <sheetData>
    <row r="1" spans="1:10" ht="15">
      <c r="A1" s="23" t="s">
        <v>49</v>
      </c>
      <c r="B1" s="1"/>
      <c r="C1" s="16"/>
      <c r="D1" s="16"/>
      <c r="H1" s="83" t="s">
        <v>50</v>
      </c>
      <c r="I1" s="1"/>
      <c r="J1" s="23"/>
    </row>
    <row r="2" spans="1:10" s="1" customFormat="1" ht="12.75">
      <c r="A2" s="3" t="s">
        <v>0</v>
      </c>
      <c r="B2" s="175" t="s">
        <v>10</v>
      </c>
      <c r="C2" s="3"/>
      <c r="D2" s="3" t="s">
        <v>18</v>
      </c>
      <c r="E2" s="175" t="s">
        <v>1</v>
      </c>
      <c r="F2" s="175" t="s">
        <v>2</v>
      </c>
      <c r="G2" s="175" t="s">
        <v>47</v>
      </c>
      <c r="H2" s="84" t="s">
        <v>4</v>
      </c>
      <c r="I2" s="3" t="s">
        <v>12</v>
      </c>
      <c r="J2" s="3" t="s">
        <v>5</v>
      </c>
    </row>
    <row r="3" spans="1:10" s="1" customFormat="1" ht="12.75">
      <c r="A3" s="4" t="s">
        <v>6</v>
      </c>
      <c r="B3" s="176"/>
      <c r="C3" s="4"/>
      <c r="D3" s="4" t="s">
        <v>19</v>
      </c>
      <c r="E3" s="176"/>
      <c r="F3" s="176"/>
      <c r="G3" s="176"/>
      <c r="H3" s="85" t="s">
        <v>7</v>
      </c>
      <c r="I3" s="4" t="s">
        <v>51</v>
      </c>
      <c r="J3" s="4" t="s">
        <v>7</v>
      </c>
    </row>
    <row r="4" spans="1:10" ht="12.75">
      <c r="A4" s="57" t="s">
        <v>44</v>
      </c>
      <c r="B4" s="47"/>
      <c r="C4" s="58"/>
      <c r="D4" s="58"/>
      <c r="E4" s="58"/>
      <c r="F4" s="58"/>
      <c r="G4" s="58"/>
      <c r="H4" s="86"/>
      <c r="I4" s="59"/>
      <c r="J4" s="56"/>
    </row>
    <row r="5" spans="1:10" s="7" customFormat="1" ht="12.75">
      <c r="A5" s="179" t="s">
        <v>8</v>
      </c>
      <c r="B5" s="150" t="s">
        <v>88</v>
      </c>
      <c r="C5" s="80"/>
      <c r="D5" s="81">
        <v>98187</v>
      </c>
      <c r="E5" s="89"/>
      <c r="F5" s="89">
        <v>4111</v>
      </c>
      <c r="G5" s="90" t="s">
        <v>65</v>
      </c>
      <c r="H5" s="92">
        <v>453</v>
      </c>
      <c r="I5" s="134">
        <v>147</v>
      </c>
      <c r="J5" s="74">
        <f>H5+I5</f>
        <v>600</v>
      </c>
    </row>
    <row r="6" spans="1:10" s="7" customFormat="1" ht="12.75">
      <c r="A6" s="177"/>
      <c r="B6" s="82" t="s">
        <v>89</v>
      </c>
      <c r="C6" s="80"/>
      <c r="D6" s="81">
        <v>98187</v>
      </c>
      <c r="E6" s="81">
        <v>6115</v>
      </c>
      <c r="F6" s="81">
        <v>5011</v>
      </c>
      <c r="G6" s="88" t="s">
        <v>65</v>
      </c>
      <c r="H6" s="92">
        <v>44</v>
      </c>
      <c r="I6" s="134">
        <v>10</v>
      </c>
      <c r="J6" s="74">
        <f aca="true" t="shared" si="0" ref="J6:J23">H6+I6</f>
        <v>54</v>
      </c>
    </row>
    <row r="7" spans="1:10" s="7" customFormat="1" ht="12.75">
      <c r="A7" s="177"/>
      <c r="B7" s="82" t="s">
        <v>66</v>
      </c>
      <c r="C7" s="80"/>
      <c r="D7" s="81">
        <v>98187</v>
      </c>
      <c r="E7" s="81">
        <v>6115</v>
      </c>
      <c r="F7" s="81">
        <v>5019</v>
      </c>
      <c r="G7" s="88" t="s">
        <v>65</v>
      </c>
      <c r="H7" s="92">
        <v>6</v>
      </c>
      <c r="I7" s="134">
        <v>1</v>
      </c>
      <c r="J7" s="74">
        <f t="shared" si="0"/>
        <v>7</v>
      </c>
    </row>
    <row r="8" spans="1:10" s="7" customFormat="1" ht="12.75">
      <c r="A8" s="177"/>
      <c r="B8" s="82" t="s">
        <v>67</v>
      </c>
      <c r="C8" s="80"/>
      <c r="D8" s="81">
        <v>98187</v>
      </c>
      <c r="E8" s="81">
        <v>6115</v>
      </c>
      <c r="F8" s="81">
        <v>5021</v>
      </c>
      <c r="G8" s="88" t="s">
        <v>65</v>
      </c>
      <c r="H8" s="92">
        <v>294</v>
      </c>
      <c r="I8" s="134">
        <v>90</v>
      </c>
      <c r="J8" s="74">
        <f t="shared" si="0"/>
        <v>384</v>
      </c>
    </row>
    <row r="9" spans="1:10" s="7" customFormat="1" ht="12.75">
      <c r="A9" s="177"/>
      <c r="B9" s="82" t="s">
        <v>68</v>
      </c>
      <c r="C9" s="80"/>
      <c r="D9" s="81">
        <v>98187</v>
      </c>
      <c r="E9" s="81">
        <v>6115</v>
      </c>
      <c r="F9" s="81">
        <v>5031</v>
      </c>
      <c r="G9" s="88" t="s">
        <v>65</v>
      </c>
      <c r="H9" s="92">
        <v>11</v>
      </c>
      <c r="I9" s="134">
        <v>3</v>
      </c>
      <c r="J9" s="74">
        <f t="shared" si="0"/>
        <v>14</v>
      </c>
    </row>
    <row r="10" spans="1:10" s="7" customFormat="1" ht="12.75">
      <c r="A10" s="177"/>
      <c r="B10" s="82" t="s">
        <v>69</v>
      </c>
      <c r="C10" s="80"/>
      <c r="D10" s="81">
        <v>98187</v>
      </c>
      <c r="E10" s="81">
        <v>6115</v>
      </c>
      <c r="F10" s="81">
        <v>5032</v>
      </c>
      <c r="G10" s="88" t="s">
        <v>65</v>
      </c>
      <c r="H10" s="92">
        <v>3</v>
      </c>
      <c r="I10" s="134">
        <v>1</v>
      </c>
      <c r="J10" s="74">
        <f t="shared" si="0"/>
        <v>4</v>
      </c>
    </row>
    <row r="11" spans="1:10" s="7" customFormat="1" ht="12.75">
      <c r="A11" s="177"/>
      <c r="B11" s="82" t="s">
        <v>70</v>
      </c>
      <c r="C11" s="80"/>
      <c r="D11" s="81">
        <v>98187</v>
      </c>
      <c r="E11" s="81">
        <v>6115</v>
      </c>
      <c r="F11" s="81">
        <v>5039</v>
      </c>
      <c r="G11" s="88" t="s">
        <v>65</v>
      </c>
      <c r="H11" s="92">
        <v>2</v>
      </c>
      <c r="I11" s="134">
        <v>1</v>
      </c>
      <c r="J11" s="74">
        <f t="shared" si="0"/>
        <v>3</v>
      </c>
    </row>
    <row r="12" spans="1:10" s="7" customFormat="1" ht="12.75">
      <c r="A12" s="177"/>
      <c r="B12" s="82" t="s">
        <v>71</v>
      </c>
      <c r="C12" s="80"/>
      <c r="D12" s="81">
        <v>98187</v>
      </c>
      <c r="E12" s="81">
        <v>6115</v>
      </c>
      <c r="F12" s="81">
        <v>5139</v>
      </c>
      <c r="G12" s="88" t="s">
        <v>65</v>
      </c>
      <c r="H12" s="92">
        <v>10</v>
      </c>
      <c r="I12" s="134">
        <v>18</v>
      </c>
      <c r="J12" s="74">
        <f t="shared" si="0"/>
        <v>28</v>
      </c>
    </row>
    <row r="13" spans="1:10" s="7" customFormat="1" ht="12.75">
      <c r="A13" s="177"/>
      <c r="B13" s="82" t="s">
        <v>72</v>
      </c>
      <c r="C13" s="80"/>
      <c r="D13" s="81">
        <v>98187</v>
      </c>
      <c r="E13" s="81">
        <v>6115</v>
      </c>
      <c r="F13" s="81">
        <v>5164</v>
      </c>
      <c r="G13" s="88" t="s">
        <v>65</v>
      </c>
      <c r="H13" s="92">
        <v>10</v>
      </c>
      <c r="I13" s="134">
        <v>3</v>
      </c>
      <c r="J13" s="74">
        <f t="shared" si="0"/>
        <v>13</v>
      </c>
    </row>
    <row r="14" spans="1:10" s="7" customFormat="1" ht="12.75">
      <c r="A14" s="177"/>
      <c r="B14" s="82" t="s">
        <v>73</v>
      </c>
      <c r="C14" s="80"/>
      <c r="D14" s="81">
        <v>98187</v>
      </c>
      <c r="E14" s="81">
        <v>6115</v>
      </c>
      <c r="F14" s="81">
        <v>5169</v>
      </c>
      <c r="G14" s="88" t="s">
        <v>65</v>
      </c>
      <c r="H14" s="92">
        <v>55</v>
      </c>
      <c r="I14" s="134">
        <v>16</v>
      </c>
      <c r="J14" s="74">
        <f t="shared" si="0"/>
        <v>71</v>
      </c>
    </row>
    <row r="15" spans="1:10" s="7" customFormat="1" ht="12.75">
      <c r="A15" s="177"/>
      <c r="B15" s="82" t="s">
        <v>74</v>
      </c>
      <c r="C15" s="80"/>
      <c r="D15" s="81">
        <v>98187</v>
      </c>
      <c r="E15" s="81">
        <v>6115</v>
      </c>
      <c r="F15" s="81">
        <v>5175</v>
      </c>
      <c r="G15" s="88" t="s">
        <v>65</v>
      </c>
      <c r="H15" s="125">
        <v>17</v>
      </c>
      <c r="I15" s="126">
        <v>5</v>
      </c>
      <c r="J15" s="74">
        <f t="shared" si="0"/>
        <v>22</v>
      </c>
    </row>
    <row r="16" spans="1:10" s="7" customFormat="1" ht="12.75">
      <c r="A16" s="178"/>
      <c r="B16" s="82" t="s">
        <v>75</v>
      </c>
      <c r="C16" s="80"/>
      <c r="D16" s="81">
        <v>98187</v>
      </c>
      <c r="E16" s="81">
        <v>6115</v>
      </c>
      <c r="F16" s="81">
        <v>5161</v>
      </c>
      <c r="G16" s="88" t="s">
        <v>65</v>
      </c>
      <c r="H16" s="92">
        <v>1</v>
      </c>
      <c r="I16" s="126">
        <v>-1</v>
      </c>
      <c r="J16" s="74">
        <f t="shared" si="0"/>
        <v>0</v>
      </c>
    </row>
    <row r="17" spans="1:10" s="7" customFormat="1" ht="12.75">
      <c r="A17" s="172" t="s">
        <v>28</v>
      </c>
      <c r="B17" s="87" t="s">
        <v>79</v>
      </c>
      <c r="C17" s="80"/>
      <c r="D17" s="81"/>
      <c r="E17" s="81">
        <v>5512</v>
      </c>
      <c r="F17" s="81">
        <v>2322</v>
      </c>
      <c r="G17" s="88" t="s">
        <v>80</v>
      </c>
      <c r="H17" s="91">
        <v>0</v>
      </c>
      <c r="I17" s="126">
        <v>22.4</v>
      </c>
      <c r="J17" s="74">
        <f t="shared" si="0"/>
        <v>22.4</v>
      </c>
    </row>
    <row r="18" spans="1:10" s="7" customFormat="1" ht="12.75">
      <c r="A18" s="172"/>
      <c r="B18" s="87" t="s">
        <v>86</v>
      </c>
      <c r="C18" s="80"/>
      <c r="D18" s="81"/>
      <c r="E18" s="81">
        <v>5512</v>
      </c>
      <c r="F18" s="81">
        <v>5137</v>
      </c>
      <c r="G18" s="88" t="s">
        <v>81</v>
      </c>
      <c r="H18" s="91">
        <v>130</v>
      </c>
      <c r="I18" s="126">
        <v>11.2</v>
      </c>
      <c r="J18" s="74">
        <f t="shared" si="0"/>
        <v>141.2</v>
      </c>
    </row>
    <row r="19" spans="1:10" s="7" customFormat="1" ht="12.75">
      <c r="A19" s="172"/>
      <c r="B19" s="87" t="s">
        <v>85</v>
      </c>
      <c r="C19" s="80"/>
      <c r="D19" s="81"/>
      <c r="E19" s="81">
        <v>5512</v>
      </c>
      <c r="F19" s="81">
        <v>5137</v>
      </c>
      <c r="G19" s="88" t="s">
        <v>82</v>
      </c>
      <c r="H19" s="91">
        <v>145</v>
      </c>
      <c r="I19" s="126">
        <v>11.2</v>
      </c>
      <c r="J19" s="74">
        <f t="shared" si="0"/>
        <v>156.2</v>
      </c>
    </row>
    <row r="20" spans="1:10" s="7" customFormat="1" ht="12.75">
      <c r="A20" s="172" t="s">
        <v>29</v>
      </c>
      <c r="B20" s="87" t="s">
        <v>87</v>
      </c>
      <c r="C20" s="80"/>
      <c r="D20" s="88" t="s">
        <v>83</v>
      </c>
      <c r="E20" s="81"/>
      <c r="F20" s="81">
        <v>4122</v>
      </c>
      <c r="G20" s="88" t="s">
        <v>122</v>
      </c>
      <c r="H20" s="91">
        <v>0</v>
      </c>
      <c r="I20" s="126">
        <v>187</v>
      </c>
      <c r="J20" s="74">
        <f t="shared" si="0"/>
        <v>187</v>
      </c>
    </row>
    <row r="21" spans="1:10" s="7" customFormat="1" ht="12.75">
      <c r="A21" s="172"/>
      <c r="B21" s="87" t="s">
        <v>116</v>
      </c>
      <c r="C21" s="80"/>
      <c r="D21" s="88" t="s">
        <v>83</v>
      </c>
      <c r="E21" s="81">
        <v>4350</v>
      </c>
      <c r="F21" s="81">
        <v>5336</v>
      </c>
      <c r="G21" s="88" t="s">
        <v>122</v>
      </c>
      <c r="H21" s="91">
        <v>0</v>
      </c>
      <c r="I21" s="126">
        <v>187</v>
      </c>
      <c r="J21" s="74">
        <f t="shared" si="0"/>
        <v>187</v>
      </c>
    </row>
    <row r="22" spans="1:10" s="7" customFormat="1" ht="12.75">
      <c r="A22" s="179" t="s">
        <v>32</v>
      </c>
      <c r="B22" s="87" t="s">
        <v>92</v>
      </c>
      <c r="C22" s="80"/>
      <c r="D22" s="88"/>
      <c r="E22" s="81">
        <v>3639</v>
      </c>
      <c r="F22" s="81">
        <v>3111</v>
      </c>
      <c r="G22" s="88" t="s">
        <v>90</v>
      </c>
      <c r="H22" s="91">
        <v>50</v>
      </c>
      <c r="I22" s="126">
        <v>2510.35</v>
      </c>
      <c r="J22" s="74">
        <f t="shared" si="0"/>
        <v>2560.35</v>
      </c>
    </row>
    <row r="23" spans="1:10" s="7" customFormat="1" ht="12.75">
      <c r="A23" s="178"/>
      <c r="B23" s="151" t="s">
        <v>93</v>
      </c>
      <c r="C23" s="152"/>
      <c r="D23" s="153"/>
      <c r="E23" s="153">
        <v>3639</v>
      </c>
      <c r="F23" s="154">
        <v>6121</v>
      </c>
      <c r="G23" s="155" t="s">
        <v>91</v>
      </c>
      <c r="H23" s="91">
        <v>5050.71</v>
      </c>
      <c r="I23" s="126">
        <v>2510.35</v>
      </c>
      <c r="J23" s="74">
        <f t="shared" si="0"/>
        <v>7561.0599999999995</v>
      </c>
    </row>
    <row r="24" spans="1:10" s="7" customFormat="1" ht="12.75">
      <c r="A24" s="24"/>
      <c r="B24" s="25"/>
      <c r="C24" s="26"/>
      <c r="D24" s="26"/>
      <c r="E24" s="12"/>
      <c r="F24" s="27" t="s">
        <v>9</v>
      </c>
      <c r="G24" s="28"/>
      <c r="H24" s="29">
        <f>H5+H17+H20+H22</f>
        <v>503</v>
      </c>
      <c r="I24" s="35">
        <f>I5+I17+I20+I22</f>
        <v>2866.75</v>
      </c>
      <c r="J24" s="29">
        <f>J5+J17+J20+J22</f>
        <v>3369.75</v>
      </c>
    </row>
    <row r="25" spans="1:10" s="7" customFormat="1" ht="12.75">
      <c r="A25" s="24"/>
      <c r="B25" s="78" t="s">
        <v>35</v>
      </c>
      <c r="C25" s="26"/>
      <c r="D25" s="26"/>
      <c r="E25" s="12"/>
      <c r="F25" s="27" t="s">
        <v>34</v>
      </c>
      <c r="G25" s="28"/>
      <c r="H25" s="29">
        <f>SUM(H6:H16)+H18+H19+H21</f>
        <v>728</v>
      </c>
      <c r="I25" s="35">
        <f>SUM(I6:I16)+I18+I19+I21</f>
        <v>356.4</v>
      </c>
      <c r="J25" s="29">
        <f>SUM(J6:J16)+J18+J19+J21</f>
        <v>1084.4</v>
      </c>
    </row>
    <row r="26" spans="1:10" s="7" customFormat="1" ht="12.75">
      <c r="A26" s="24"/>
      <c r="B26" s="30"/>
      <c r="C26" s="26"/>
      <c r="D26" s="26"/>
      <c r="E26" s="12"/>
      <c r="F26" s="27" t="s">
        <v>48</v>
      </c>
      <c r="G26" s="28"/>
      <c r="H26" s="29">
        <f>H23</f>
        <v>5050.71</v>
      </c>
      <c r="I26" s="35">
        <f>I23</f>
        <v>2510.35</v>
      </c>
      <c r="J26" s="29">
        <f>J23</f>
        <v>7561.0599999999995</v>
      </c>
    </row>
    <row r="27" spans="1:10" ht="12.75">
      <c r="A27" s="8"/>
      <c r="B27" s="12"/>
      <c r="C27" s="15"/>
      <c r="D27" s="15"/>
      <c r="E27" s="12"/>
      <c r="F27" s="31" t="s">
        <v>17</v>
      </c>
      <c r="G27" s="32"/>
      <c r="H27" s="34">
        <f>H24-H25-H26</f>
        <v>-5275.71</v>
      </c>
      <c r="I27" s="33">
        <f>I24-I25-I26</f>
        <v>0</v>
      </c>
      <c r="J27" s="29">
        <f>SUM(J24:J26)</f>
        <v>12015.21</v>
      </c>
    </row>
    <row r="28" spans="1:10" ht="12.75">
      <c r="A28" s="5" t="s">
        <v>20</v>
      </c>
      <c r="B28" s="9"/>
      <c r="C28" s="6"/>
      <c r="D28" s="6"/>
      <c r="E28" s="11"/>
      <c r="F28" s="9"/>
      <c r="G28" s="9"/>
      <c r="H28" s="10"/>
      <c r="I28" s="10"/>
      <c r="J28" s="75"/>
    </row>
    <row r="29" spans="1:10" ht="12.75" customHeight="1">
      <c r="A29" s="179" t="s">
        <v>8</v>
      </c>
      <c r="B29" s="110" t="s">
        <v>60</v>
      </c>
      <c r="C29" s="104" t="s">
        <v>38</v>
      </c>
      <c r="D29" s="112"/>
      <c r="E29" s="115">
        <v>4372</v>
      </c>
      <c r="F29" s="116">
        <v>5137</v>
      </c>
      <c r="G29" s="160" t="s">
        <v>58</v>
      </c>
      <c r="H29" s="108">
        <v>0</v>
      </c>
      <c r="I29" s="117">
        <v>15</v>
      </c>
      <c r="J29" s="108">
        <f aca="true" t="shared" si="1" ref="J29:J34">H29+I29</f>
        <v>15</v>
      </c>
    </row>
    <row r="30" spans="1:10" ht="12.75" customHeight="1">
      <c r="A30" s="178"/>
      <c r="B30" s="113" t="s">
        <v>59</v>
      </c>
      <c r="C30" s="87"/>
      <c r="D30" s="81"/>
      <c r="E30" s="135">
        <v>4372</v>
      </c>
      <c r="F30" s="135">
        <v>5171</v>
      </c>
      <c r="G30" s="136" t="s">
        <v>58</v>
      </c>
      <c r="H30" s="91">
        <v>41</v>
      </c>
      <c r="I30" s="77">
        <v>-15</v>
      </c>
      <c r="J30" s="74">
        <f t="shared" si="1"/>
        <v>26</v>
      </c>
    </row>
    <row r="31" spans="1:10" ht="12.75" customHeight="1">
      <c r="A31" s="179" t="s">
        <v>11</v>
      </c>
      <c r="B31" s="82" t="s">
        <v>62</v>
      </c>
      <c r="C31" s="80"/>
      <c r="D31" s="81"/>
      <c r="E31" s="81">
        <v>4379</v>
      </c>
      <c r="F31" s="81">
        <v>5175</v>
      </c>
      <c r="G31" s="88" t="s">
        <v>61</v>
      </c>
      <c r="H31" s="130">
        <v>37</v>
      </c>
      <c r="I31" s="133">
        <v>1</v>
      </c>
      <c r="J31" s="74">
        <f t="shared" si="1"/>
        <v>38</v>
      </c>
    </row>
    <row r="32" spans="1:10" ht="12.75" customHeight="1">
      <c r="A32" s="178"/>
      <c r="B32" s="82" t="s">
        <v>84</v>
      </c>
      <c r="C32" s="80"/>
      <c r="D32" s="81"/>
      <c r="E32" s="81">
        <v>4379</v>
      </c>
      <c r="F32" s="81">
        <v>5194</v>
      </c>
      <c r="G32" s="88" t="s">
        <v>61</v>
      </c>
      <c r="H32" s="92">
        <v>1</v>
      </c>
      <c r="I32" s="77">
        <v>-1</v>
      </c>
      <c r="J32" s="93">
        <f t="shared" si="1"/>
        <v>0</v>
      </c>
    </row>
    <row r="33" spans="1:10" ht="12.75" customHeight="1">
      <c r="A33" s="177" t="s">
        <v>28</v>
      </c>
      <c r="B33" s="118" t="s">
        <v>77</v>
      </c>
      <c r="C33" s="104" t="s">
        <v>38</v>
      </c>
      <c r="D33" s="112"/>
      <c r="E33" s="112">
        <v>4324</v>
      </c>
      <c r="F33" s="112">
        <v>5222</v>
      </c>
      <c r="G33" s="119" t="s">
        <v>63</v>
      </c>
      <c r="H33" s="109">
        <v>0</v>
      </c>
      <c r="I33" s="120">
        <v>10</v>
      </c>
      <c r="J33" s="108">
        <f t="shared" si="1"/>
        <v>10</v>
      </c>
    </row>
    <row r="34" spans="1:10" ht="12.75" customHeight="1">
      <c r="A34" s="178"/>
      <c r="B34" s="82" t="s">
        <v>117</v>
      </c>
      <c r="C34" s="80"/>
      <c r="D34" s="81"/>
      <c r="E34" s="81">
        <v>4343</v>
      </c>
      <c r="F34" s="81">
        <v>5222</v>
      </c>
      <c r="G34" s="88" t="s">
        <v>64</v>
      </c>
      <c r="H34" s="91">
        <v>85</v>
      </c>
      <c r="I34" s="77">
        <v>-10</v>
      </c>
      <c r="J34" s="74">
        <f t="shared" si="1"/>
        <v>75</v>
      </c>
    </row>
    <row r="35" spans="1:10" ht="12.6" customHeight="1">
      <c r="A35" s="171" t="s">
        <v>29</v>
      </c>
      <c r="B35" s="113" t="s">
        <v>118</v>
      </c>
      <c r="C35" s="80"/>
      <c r="D35" s="87"/>
      <c r="E35" s="89">
        <v>6171</v>
      </c>
      <c r="F35" s="89">
        <v>5167</v>
      </c>
      <c r="G35" s="90"/>
      <c r="H35" s="91">
        <v>651</v>
      </c>
      <c r="I35" s="121">
        <v>64.5</v>
      </c>
      <c r="J35" s="74">
        <f aca="true" t="shared" si="2" ref="J35:J44">H35+I35</f>
        <v>715.5</v>
      </c>
    </row>
    <row r="36" spans="1:10" ht="12.6" customHeight="1">
      <c r="A36" s="171"/>
      <c r="B36" s="122" t="s">
        <v>119</v>
      </c>
      <c r="C36" s="123"/>
      <c r="D36" s="124"/>
      <c r="E36" s="81">
        <v>6171</v>
      </c>
      <c r="F36" s="81">
        <v>5176</v>
      </c>
      <c r="G36" s="90"/>
      <c r="H36" s="91">
        <v>52</v>
      </c>
      <c r="I36" s="121">
        <v>-37</v>
      </c>
      <c r="J36" s="74">
        <f t="shared" si="2"/>
        <v>15</v>
      </c>
    </row>
    <row r="37" spans="1:10" ht="12.6" customHeight="1">
      <c r="A37" s="171"/>
      <c r="B37" s="113" t="s">
        <v>120</v>
      </c>
      <c r="C37" s="123"/>
      <c r="D37" s="124"/>
      <c r="E37" s="81">
        <v>6112</v>
      </c>
      <c r="F37" s="81">
        <v>5167</v>
      </c>
      <c r="G37" s="90"/>
      <c r="H37" s="91">
        <v>21</v>
      </c>
      <c r="I37" s="121">
        <v>-16.5</v>
      </c>
      <c r="J37" s="74">
        <f t="shared" si="2"/>
        <v>4.5</v>
      </c>
    </row>
    <row r="38" spans="1:10" ht="12.6" customHeight="1">
      <c r="A38" s="171"/>
      <c r="B38" s="122" t="s">
        <v>121</v>
      </c>
      <c r="C38" s="80"/>
      <c r="D38" s="87"/>
      <c r="E38" s="89">
        <v>6112</v>
      </c>
      <c r="F38" s="89">
        <v>5176</v>
      </c>
      <c r="G38" s="90"/>
      <c r="H38" s="91">
        <v>31.5</v>
      </c>
      <c r="I38" s="121">
        <v>-11</v>
      </c>
      <c r="J38" s="74">
        <f t="shared" si="2"/>
        <v>20.5</v>
      </c>
    </row>
    <row r="39" spans="1:10" ht="12.6" customHeight="1">
      <c r="A39" s="173" t="s">
        <v>32</v>
      </c>
      <c r="B39" s="113" t="s">
        <v>76</v>
      </c>
      <c r="C39" s="80"/>
      <c r="D39" s="87"/>
      <c r="E39" s="81">
        <v>6112</v>
      </c>
      <c r="F39" s="81">
        <v>5169</v>
      </c>
      <c r="G39" s="90"/>
      <c r="H39" s="74">
        <v>80</v>
      </c>
      <c r="I39" s="121">
        <v>41</v>
      </c>
      <c r="J39" s="87">
        <f t="shared" si="2"/>
        <v>121</v>
      </c>
    </row>
    <row r="40" spans="1:10" ht="12.6" customHeight="1">
      <c r="A40" s="174"/>
      <c r="B40" s="113" t="s">
        <v>78</v>
      </c>
      <c r="C40" s="80"/>
      <c r="D40" s="87"/>
      <c r="E40" s="89">
        <v>6112</v>
      </c>
      <c r="F40" s="89">
        <v>5137</v>
      </c>
      <c r="G40" s="90"/>
      <c r="H40" s="91">
        <v>620</v>
      </c>
      <c r="I40" s="121">
        <v>-41</v>
      </c>
      <c r="J40" s="74">
        <f t="shared" si="2"/>
        <v>579</v>
      </c>
    </row>
    <row r="41" spans="1:10" ht="12.6" customHeight="1">
      <c r="A41" s="171" t="s">
        <v>36</v>
      </c>
      <c r="B41" s="103" t="s">
        <v>94</v>
      </c>
      <c r="C41" s="104" t="s">
        <v>38</v>
      </c>
      <c r="D41" s="105"/>
      <c r="E41" s="106">
        <v>3639</v>
      </c>
      <c r="F41" s="106">
        <v>5171</v>
      </c>
      <c r="G41" s="107" t="s">
        <v>95</v>
      </c>
      <c r="H41" s="109">
        <v>0</v>
      </c>
      <c r="I41" s="111">
        <v>83</v>
      </c>
      <c r="J41" s="108">
        <f t="shared" si="2"/>
        <v>83</v>
      </c>
    </row>
    <row r="42" spans="1:10" ht="12.6" customHeight="1">
      <c r="A42" s="171"/>
      <c r="B42" s="159" t="s">
        <v>101</v>
      </c>
      <c r="C42" s="80"/>
      <c r="D42" s="87"/>
      <c r="E42" s="89">
        <v>2212</v>
      </c>
      <c r="F42" s="89">
        <v>5171</v>
      </c>
      <c r="G42" s="90" t="s">
        <v>98</v>
      </c>
      <c r="H42" s="91">
        <v>8569</v>
      </c>
      <c r="I42" s="121">
        <v>27</v>
      </c>
      <c r="J42" s="74">
        <f t="shared" si="2"/>
        <v>8596</v>
      </c>
    </row>
    <row r="43" spans="1:10" ht="12.6" customHeight="1">
      <c r="A43" s="171"/>
      <c r="B43" s="159" t="s">
        <v>100</v>
      </c>
      <c r="C43" s="80"/>
      <c r="D43" s="87"/>
      <c r="E43" s="89">
        <v>2219</v>
      </c>
      <c r="F43" s="89">
        <v>5171</v>
      </c>
      <c r="G43" s="90" t="s">
        <v>99</v>
      </c>
      <c r="H43" s="91">
        <v>800</v>
      </c>
      <c r="I43" s="121">
        <v>-27</v>
      </c>
      <c r="J43" s="74">
        <f t="shared" si="2"/>
        <v>773</v>
      </c>
    </row>
    <row r="44" spans="1:10" ht="12.6" customHeight="1">
      <c r="A44" s="171"/>
      <c r="B44" s="113" t="s">
        <v>102</v>
      </c>
      <c r="C44" s="80"/>
      <c r="D44" s="87"/>
      <c r="E44" s="89">
        <v>3421</v>
      </c>
      <c r="F44" s="89">
        <v>5171</v>
      </c>
      <c r="G44" s="90" t="s">
        <v>103</v>
      </c>
      <c r="H44" s="92">
        <v>1600</v>
      </c>
      <c r="I44" s="156">
        <v>150</v>
      </c>
      <c r="J44" s="130">
        <f t="shared" si="2"/>
        <v>1750</v>
      </c>
    </row>
    <row r="45" spans="1:10" ht="11.25" customHeight="1">
      <c r="A45" s="8"/>
      <c r="B45" s="138"/>
      <c r="C45" s="139"/>
      <c r="D45" s="139"/>
      <c r="E45" s="140"/>
      <c r="F45" s="141" t="s">
        <v>41</v>
      </c>
      <c r="G45" s="142"/>
      <c r="H45" s="130">
        <f>SUM(H29:H44)</f>
        <v>12588.5</v>
      </c>
      <c r="I45" s="137">
        <f>SUM(I29:I44)</f>
        <v>233</v>
      </c>
      <c r="J45" s="130">
        <f>SUM(J29:J44)</f>
        <v>12821.5</v>
      </c>
    </row>
    <row r="46" spans="1:11" ht="12.95" customHeight="1">
      <c r="A46" s="66" t="s">
        <v>30</v>
      </c>
      <c r="B46" s="138"/>
      <c r="C46" s="139"/>
      <c r="D46" s="139"/>
      <c r="E46" s="143"/>
      <c r="F46" s="138"/>
      <c r="G46" s="138"/>
      <c r="H46" s="144"/>
      <c r="I46" s="144"/>
      <c r="J46" s="145"/>
      <c r="K46" s="9"/>
    </row>
    <row r="47" spans="1:11" ht="12.95" customHeight="1">
      <c r="A47" s="172" t="s">
        <v>8</v>
      </c>
      <c r="B47" s="113" t="s">
        <v>96</v>
      </c>
      <c r="C47" s="80"/>
      <c r="D47" s="81"/>
      <c r="E47" s="81">
        <v>3639</v>
      </c>
      <c r="F47" s="81">
        <v>6121</v>
      </c>
      <c r="G47" s="81">
        <v>7252</v>
      </c>
      <c r="H47" s="74">
        <v>5200</v>
      </c>
      <c r="I47" s="77">
        <v>-83</v>
      </c>
      <c r="J47" s="74">
        <f aca="true" t="shared" si="3" ref="J47:J52">H47+I47</f>
        <v>5117</v>
      </c>
      <c r="K47" s="9"/>
    </row>
    <row r="48" spans="1:11" ht="12.95" customHeight="1">
      <c r="A48" s="172"/>
      <c r="B48" s="105" t="s">
        <v>97</v>
      </c>
      <c r="C48" s="104" t="s">
        <v>38</v>
      </c>
      <c r="D48" s="112"/>
      <c r="E48" s="112">
        <v>3639</v>
      </c>
      <c r="F48" s="112">
        <v>6122</v>
      </c>
      <c r="G48" s="112">
        <v>8266</v>
      </c>
      <c r="H48" s="108">
        <v>0</v>
      </c>
      <c r="I48" s="117">
        <v>390</v>
      </c>
      <c r="J48" s="108">
        <f t="shared" si="3"/>
        <v>390</v>
      </c>
      <c r="K48" s="9"/>
    </row>
    <row r="49" spans="1:11" ht="12.95" customHeight="1">
      <c r="A49" s="172"/>
      <c r="B49" s="87" t="s">
        <v>107</v>
      </c>
      <c r="C49" s="80"/>
      <c r="D49" s="81"/>
      <c r="E49" s="81">
        <v>3639</v>
      </c>
      <c r="F49" s="81">
        <v>6121</v>
      </c>
      <c r="G49" s="81">
        <v>7252</v>
      </c>
      <c r="H49" s="74">
        <v>5200</v>
      </c>
      <c r="I49" s="77">
        <v>-390</v>
      </c>
      <c r="J49" s="74">
        <f t="shared" si="3"/>
        <v>4810</v>
      </c>
      <c r="K49" s="9"/>
    </row>
    <row r="50" spans="1:11" ht="12.95" customHeight="1">
      <c r="A50" s="172"/>
      <c r="B50" s="87" t="s">
        <v>106</v>
      </c>
      <c r="C50" s="80"/>
      <c r="D50" s="81"/>
      <c r="E50" s="81">
        <v>3412</v>
      </c>
      <c r="F50" s="157">
        <v>6121</v>
      </c>
      <c r="G50" s="158">
        <v>8250</v>
      </c>
      <c r="H50" s="93">
        <v>297</v>
      </c>
      <c r="I50" s="133">
        <v>115</v>
      </c>
      <c r="J50" s="74">
        <f t="shared" si="3"/>
        <v>412</v>
      </c>
      <c r="K50" s="9"/>
    </row>
    <row r="51" spans="1:11" ht="12.95" customHeight="1">
      <c r="A51" s="172"/>
      <c r="B51" s="87" t="s">
        <v>105</v>
      </c>
      <c r="C51" s="80"/>
      <c r="D51" s="81"/>
      <c r="E51" s="81">
        <v>2212</v>
      </c>
      <c r="F51" s="157">
        <v>6121</v>
      </c>
      <c r="G51" s="158">
        <v>8230</v>
      </c>
      <c r="H51" s="93">
        <v>280</v>
      </c>
      <c r="I51" s="133">
        <v>-115</v>
      </c>
      <c r="J51" s="74">
        <f t="shared" si="3"/>
        <v>165</v>
      </c>
      <c r="K51" s="9"/>
    </row>
    <row r="52" spans="1:11" ht="12.95" customHeight="1">
      <c r="A52" s="172"/>
      <c r="B52" s="87" t="s">
        <v>104</v>
      </c>
      <c r="C52" s="80"/>
      <c r="D52" s="81"/>
      <c r="E52" s="81">
        <v>3421</v>
      </c>
      <c r="F52" s="81">
        <v>6121</v>
      </c>
      <c r="G52" s="81">
        <v>7251</v>
      </c>
      <c r="H52" s="74">
        <v>3573</v>
      </c>
      <c r="I52" s="77">
        <v>-150</v>
      </c>
      <c r="J52" s="74">
        <f t="shared" si="3"/>
        <v>3423</v>
      </c>
      <c r="K52" s="9"/>
    </row>
    <row r="53" spans="1:10" ht="11.25" customHeight="1">
      <c r="A53" s="15"/>
      <c r="C53" s="139"/>
      <c r="D53" s="139"/>
      <c r="E53" s="143"/>
      <c r="F53" s="146" t="s">
        <v>22</v>
      </c>
      <c r="G53" s="147"/>
      <c r="H53" s="148">
        <f>SUM(H47:H52)</f>
        <v>14550</v>
      </c>
      <c r="I53" s="149">
        <f>SUM(I47:I52)</f>
        <v>-233</v>
      </c>
      <c r="J53" s="148">
        <f>SUM(J47:J52)</f>
        <v>14317</v>
      </c>
    </row>
    <row r="54" spans="1:10" ht="11.25" customHeight="1">
      <c r="A54" s="15"/>
      <c r="B54" s="12"/>
      <c r="C54" s="15"/>
      <c r="D54" s="15"/>
      <c r="E54" s="13"/>
      <c r="F54" s="13"/>
      <c r="G54" s="64"/>
      <c r="H54" s="29"/>
      <c r="I54" s="20"/>
      <c r="J54" s="14"/>
    </row>
    <row r="55" spans="2:10" ht="11.25" customHeight="1">
      <c r="B55" s="21" t="s">
        <v>56</v>
      </c>
      <c r="C55" s="6"/>
      <c r="D55" s="6"/>
      <c r="E55" s="43" t="s">
        <v>9</v>
      </c>
      <c r="F55" s="48"/>
      <c r="G55" s="41"/>
      <c r="H55" s="19"/>
      <c r="I55" s="19">
        <f>I24</f>
        <v>2866.75</v>
      </c>
      <c r="J55" s="19"/>
    </row>
    <row r="56" spans="2:9" ht="11.25" customHeight="1">
      <c r="B56" s="9"/>
      <c r="C56" s="6"/>
      <c r="D56" s="6"/>
      <c r="E56" s="37" t="s">
        <v>16</v>
      </c>
      <c r="F56" s="47"/>
      <c r="G56" s="44"/>
      <c r="H56" s="19"/>
      <c r="I56" s="19">
        <f>I45+I25</f>
        <v>589.4</v>
      </c>
    </row>
    <row r="57" spans="2:10" ht="11.25" customHeight="1">
      <c r="B57" s="9"/>
      <c r="C57" s="6"/>
      <c r="D57" s="6"/>
      <c r="E57" s="8" t="s">
        <v>14</v>
      </c>
      <c r="F57" s="9"/>
      <c r="G57" s="42"/>
      <c r="H57" s="39"/>
      <c r="I57" s="19">
        <f>I53+I26</f>
        <v>2277.35</v>
      </c>
      <c r="J57" s="18"/>
    </row>
    <row r="58" spans="2:10" ht="11.25" customHeight="1">
      <c r="B58" s="9"/>
      <c r="C58" s="6"/>
      <c r="D58" s="6"/>
      <c r="E58" s="37" t="s">
        <v>23</v>
      </c>
      <c r="F58" s="47"/>
      <c r="G58" s="44"/>
      <c r="H58" s="39"/>
      <c r="I58" s="19">
        <f>I56+I57</f>
        <v>2866.75</v>
      </c>
      <c r="J58" s="18"/>
    </row>
    <row r="59" spans="2:10" ht="11.25" customHeight="1">
      <c r="B59" s="9"/>
      <c r="C59" s="6"/>
      <c r="D59" s="6"/>
      <c r="E59" s="45" t="s">
        <v>15</v>
      </c>
      <c r="F59" s="9"/>
      <c r="G59" s="42"/>
      <c r="H59" s="40"/>
      <c r="I59" s="19">
        <f>I55-I58</f>
        <v>0</v>
      </c>
      <c r="J59" s="18"/>
    </row>
    <row r="60" spans="2:10" ht="11.25" customHeight="1">
      <c r="B60" s="9"/>
      <c r="C60" s="6"/>
      <c r="D60" s="6"/>
      <c r="E60" s="38" t="s">
        <v>31</v>
      </c>
      <c r="F60" s="47"/>
      <c r="G60" s="44"/>
      <c r="H60" s="40"/>
      <c r="I60" s="19">
        <v>0</v>
      </c>
      <c r="J60" s="18"/>
    </row>
    <row r="61" spans="5:10" ht="11.25" customHeight="1">
      <c r="E61" s="69" t="s">
        <v>37</v>
      </c>
      <c r="G61" s="9"/>
      <c r="H61" s="98">
        <v>43369</v>
      </c>
      <c r="I61" s="7"/>
      <c r="J61" s="98">
        <v>43384</v>
      </c>
    </row>
    <row r="62" spans="2:10" ht="11.25" customHeight="1">
      <c r="B62" s="21" t="s">
        <v>57</v>
      </c>
      <c r="C62" s="6"/>
      <c r="D62" s="6"/>
      <c r="E62" s="46" t="s">
        <v>13</v>
      </c>
      <c r="F62" s="48"/>
      <c r="G62" s="41"/>
      <c r="H62" s="99">
        <v>463121.64</v>
      </c>
      <c r="I62" s="77">
        <f>I55</f>
        <v>2866.75</v>
      </c>
      <c r="J62" s="77">
        <f>H62+I62</f>
        <v>465988.39</v>
      </c>
    </row>
    <row r="63" spans="2:10" ht="11.25" customHeight="1">
      <c r="B63" s="9"/>
      <c r="C63" s="6"/>
      <c r="D63" s="6"/>
      <c r="E63" s="37" t="s">
        <v>16</v>
      </c>
      <c r="F63" s="47"/>
      <c r="G63" s="44"/>
      <c r="H63" s="100">
        <v>357327.07</v>
      </c>
      <c r="I63" s="77">
        <f>I56</f>
        <v>589.4</v>
      </c>
      <c r="J63" s="74">
        <f>H63+I63</f>
        <v>357916.47000000003</v>
      </c>
    </row>
    <row r="64" spans="2:10" ht="11.25" customHeight="1">
      <c r="B64" s="9"/>
      <c r="C64" s="6"/>
      <c r="D64" s="6"/>
      <c r="E64" s="8" t="s">
        <v>14</v>
      </c>
      <c r="F64" s="9"/>
      <c r="G64" s="42"/>
      <c r="H64" s="100">
        <v>144271.31</v>
      </c>
      <c r="I64" s="77">
        <f>I57</f>
        <v>2277.35</v>
      </c>
      <c r="J64" s="74">
        <f>H64+I64</f>
        <v>146548.66</v>
      </c>
    </row>
    <row r="65" spans="2:10" ht="11.25" customHeight="1">
      <c r="B65" s="2" t="s">
        <v>55</v>
      </c>
      <c r="E65" s="38" t="s">
        <v>24</v>
      </c>
      <c r="F65" s="47"/>
      <c r="G65" s="44"/>
      <c r="H65" s="77">
        <f>SUM(H63:H64)</f>
        <v>501598.38</v>
      </c>
      <c r="I65" s="77">
        <f>SUM(I63:I64)</f>
        <v>2866.75</v>
      </c>
      <c r="J65" s="77">
        <f>SUM(J63:J64)</f>
        <v>504465.13</v>
      </c>
    </row>
    <row r="66" spans="5:10" ht="11.25" customHeight="1">
      <c r="E66" s="8" t="s">
        <v>17</v>
      </c>
      <c r="F66" s="9"/>
      <c r="G66" s="42"/>
      <c r="H66" s="74">
        <f>H62-H65</f>
        <v>-38476.73999999999</v>
      </c>
      <c r="I66" s="77">
        <f>I62-I65</f>
        <v>0</v>
      </c>
      <c r="J66" s="74">
        <f>J62-J65</f>
        <v>-38476.73999999999</v>
      </c>
    </row>
    <row r="67" spans="5:10" ht="11.25" customHeight="1">
      <c r="E67" s="38" t="s">
        <v>25</v>
      </c>
      <c r="F67" s="47"/>
      <c r="G67" s="44"/>
      <c r="H67" s="101">
        <v>38476.74</v>
      </c>
      <c r="I67" s="77">
        <f>I60</f>
        <v>0</v>
      </c>
      <c r="J67" s="77">
        <f>H67+I67</f>
        <v>38476.74</v>
      </c>
    </row>
    <row r="68" spans="8:10" ht="11.25" customHeight="1">
      <c r="H68" s="102" t="s">
        <v>45</v>
      </c>
      <c r="I68" s="7"/>
      <c r="J68" s="7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</sheetData>
  <mergeCells count="15">
    <mergeCell ref="G2:G3"/>
    <mergeCell ref="A29:A30"/>
    <mergeCell ref="A35:A38"/>
    <mergeCell ref="B2:B3"/>
    <mergeCell ref="A31:A32"/>
    <mergeCell ref="F2:F3"/>
    <mergeCell ref="A20:A21"/>
    <mergeCell ref="A17:A19"/>
    <mergeCell ref="A22:A23"/>
    <mergeCell ref="A41:A44"/>
    <mergeCell ref="A47:A52"/>
    <mergeCell ref="A39:A40"/>
    <mergeCell ref="E2:E3"/>
    <mergeCell ref="A33:A34"/>
    <mergeCell ref="A5:A16"/>
  </mergeCells>
  <conditionalFormatting sqref="B1:B2">
    <cfRule type="expression" priority="16" dxfId="2" stopIfTrue="1">
      <formula>$L1="Z"</formula>
    </cfRule>
    <cfRule type="expression" priority="17" dxfId="1" stopIfTrue="1">
      <formula>$L1="T"</formula>
    </cfRule>
    <cfRule type="expression" priority="18" dxfId="0" stopIfTrue="1">
      <formula>$L1="Y"</formula>
    </cfRule>
  </conditionalFormatting>
  <conditionalFormatting sqref="B2">
    <cfRule type="expression" priority="13" dxfId="2" stopIfTrue="1">
      <formula>$L2="Z"</formula>
    </cfRule>
    <cfRule type="expression" priority="14" dxfId="1" stopIfTrue="1">
      <formula>$L2="T"</formula>
    </cfRule>
    <cfRule type="expression" priority="15" dxfId="0" stopIfTrue="1">
      <formula>$L2="Y"</formula>
    </cfRule>
  </conditionalFormatting>
  <conditionalFormatting sqref="C24:D26">
    <cfRule type="expression" priority="10" dxfId="2" stopIfTrue="1">
      <formula>#REF!="Z"</formula>
    </cfRule>
    <cfRule type="expression" priority="11" dxfId="1" stopIfTrue="1">
      <formula>#REF!="T"</formula>
    </cfRule>
    <cfRule type="expression" priority="12" dxfId="0" stopIfTrue="1">
      <formula>#REF!="Y"</formula>
    </cfRule>
  </conditionalFormatting>
  <conditionalFormatting sqref="H62">
    <cfRule type="expression" priority="7" dxfId="2" stopIfTrue="1">
      <formula>$J62="Z"</formula>
    </cfRule>
    <cfRule type="expression" priority="8" dxfId="1" stopIfTrue="1">
      <formula>$J62="T"</formula>
    </cfRule>
    <cfRule type="expression" priority="9" dxfId="0" stopIfTrue="1">
      <formula>$J62="Y"</formula>
    </cfRule>
  </conditionalFormatting>
  <conditionalFormatting sqref="H63">
    <cfRule type="expression" priority="4" dxfId="2" stopIfTrue="1">
      <formula>$J63="Z"</formula>
    </cfRule>
    <cfRule type="expression" priority="5" dxfId="1" stopIfTrue="1">
      <formula>$J63="T"</formula>
    </cfRule>
    <cfRule type="expression" priority="6" dxfId="0" stopIfTrue="1">
      <formula>$J63="Y"</formula>
    </cfRule>
  </conditionalFormatting>
  <conditionalFormatting sqref="H64">
    <cfRule type="expression" priority="1" dxfId="2" stopIfTrue="1">
      <formula>$J64="Z"</formula>
    </cfRule>
    <cfRule type="expression" priority="2" dxfId="1" stopIfTrue="1">
      <formula>$J64="T"</formula>
    </cfRule>
    <cfRule type="expression" priority="3" dxfId="0" stopIfTrue="1">
      <formula>$J64="Y"</formula>
    </cfRule>
  </conditionalFormatting>
  <printOptions/>
  <pageMargins left="0.7086614173228347" right="0.3937007874015748" top="0.3937007874015748" bottom="0.3937007874015748" header="0.31496062992125984" footer="0.66929133858267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B20" sqref="B20:J20"/>
    </sheetView>
  </sheetViews>
  <sheetFormatPr defaultColWidth="9.125" defaultRowHeight="12.75"/>
  <cols>
    <col min="1" max="1" width="4.625" style="2" customWidth="1"/>
    <col min="2" max="2" width="69.00390625" style="2" customWidth="1"/>
    <col min="3" max="3" width="5.625" style="17" customWidth="1"/>
    <col min="4" max="4" width="10.125" style="17" customWidth="1"/>
    <col min="5" max="5" width="7.75390625" style="2" customWidth="1"/>
    <col min="6" max="6" width="10.125" style="2" customWidth="1"/>
    <col min="7" max="7" width="11.00390625" style="2" customWidth="1"/>
    <col min="8" max="8" width="11.375" style="2" customWidth="1"/>
    <col min="9" max="9" width="10.375" style="2" customWidth="1"/>
    <col min="10" max="13" width="11.75390625" style="2" customWidth="1"/>
    <col min="14" max="16384" width="9.125" style="2" customWidth="1"/>
  </cols>
  <sheetData>
    <row r="1" spans="1:10" ht="15">
      <c r="A1" s="23" t="s">
        <v>52</v>
      </c>
      <c r="B1" s="1"/>
      <c r="C1" s="16"/>
      <c r="D1" s="16"/>
      <c r="I1" s="1" t="s">
        <v>33</v>
      </c>
      <c r="J1" s="23"/>
    </row>
    <row r="2" spans="1:10" s="1" customFormat="1" ht="12.75">
      <c r="A2" s="3" t="s">
        <v>0</v>
      </c>
      <c r="B2" s="175" t="s">
        <v>10</v>
      </c>
      <c r="C2" s="3"/>
      <c r="D2" s="3" t="s">
        <v>18</v>
      </c>
      <c r="E2" s="175" t="s">
        <v>1</v>
      </c>
      <c r="F2" s="175" t="s">
        <v>2</v>
      </c>
      <c r="G2" s="175" t="s">
        <v>3</v>
      </c>
      <c r="H2" s="3" t="s">
        <v>4</v>
      </c>
      <c r="I2" s="3" t="s">
        <v>12</v>
      </c>
      <c r="J2" s="3" t="s">
        <v>5</v>
      </c>
    </row>
    <row r="3" spans="1:10" s="1" customFormat="1" ht="12.75">
      <c r="A3" s="4" t="s">
        <v>6</v>
      </c>
      <c r="B3" s="176"/>
      <c r="C3" s="4"/>
      <c r="D3" s="4" t="s">
        <v>19</v>
      </c>
      <c r="E3" s="176"/>
      <c r="F3" s="176"/>
      <c r="G3" s="176"/>
      <c r="H3" s="4" t="s">
        <v>7</v>
      </c>
      <c r="I3" s="4" t="s">
        <v>51</v>
      </c>
      <c r="J3" s="4" t="s">
        <v>7</v>
      </c>
    </row>
    <row r="4" spans="1:10" ht="12.75">
      <c r="A4" s="57" t="s">
        <v>46</v>
      </c>
      <c r="B4" s="47"/>
      <c r="C4" s="58"/>
      <c r="D4" s="58"/>
      <c r="E4" s="58"/>
      <c r="F4" s="58"/>
      <c r="G4" s="58"/>
      <c r="H4" s="58"/>
      <c r="I4" s="59"/>
      <c r="J4" s="97"/>
    </row>
    <row r="5" spans="1:10" ht="12.75">
      <c r="A5" s="81" t="s">
        <v>8</v>
      </c>
      <c r="B5" s="94"/>
      <c r="C5" s="81"/>
      <c r="D5" s="88"/>
      <c r="E5" s="81"/>
      <c r="F5" s="81"/>
      <c r="G5" s="88"/>
      <c r="H5" s="95">
        <v>0</v>
      </c>
      <c r="I5" s="96">
        <v>0</v>
      </c>
      <c r="J5" s="97">
        <f>H5+I5</f>
        <v>0</v>
      </c>
    </row>
    <row r="6" spans="1:10" s="7" customFormat="1" ht="12.75">
      <c r="A6" s="24"/>
      <c r="C6" s="26"/>
      <c r="D6" s="26"/>
      <c r="E6" s="12"/>
      <c r="F6" s="27" t="s">
        <v>9</v>
      </c>
      <c r="G6" s="28"/>
      <c r="H6" s="29">
        <f>SUM(H5:H5)</f>
        <v>0</v>
      </c>
      <c r="I6" s="35">
        <f>SUM(I5:I5)</f>
        <v>0</v>
      </c>
      <c r="J6" s="29">
        <f>SUM(J5:J5)</f>
        <v>0</v>
      </c>
    </row>
    <row r="7" spans="1:10" s="7" customFormat="1" ht="12.75">
      <c r="A7" s="24"/>
      <c r="B7" s="30" t="s">
        <v>35</v>
      </c>
      <c r="C7" s="26"/>
      <c r="D7" s="26"/>
      <c r="E7" s="12"/>
      <c r="F7" s="27" t="s">
        <v>16</v>
      </c>
      <c r="G7" s="28"/>
      <c r="H7" s="29">
        <v>0</v>
      </c>
      <c r="I7" s="35">
        <v>0</v>
      </c>
      <c r="J7" s="29">
        <v>0</v>
      </c>
    </row>
    <row r="8" spans="1:10" s="7" customFormat="1" ht="12.75">
      <c r="A8" s="24"/>
      <c r="B8" s="30"/>
      <c r="C8" s="26"/>
      <c r="D8" s="26"/>
      <c r="E8" s="12"/>
      <c r="F8" s="27" t="s">
        <v>42</v>
      </c>
      <c r="G8" s="28"/>
      <c r="H8" s="29">
        <v>0</v>
      </c>
      <c r="I8" s="35">
        <v>0</v>
      </c>
      <c r="J8" s="29">
        <f>H8+I8</f>
        <v>0</v>
      </c>
    </row>
    <row r="9" spans="1:10" ht="12.75">
      <c r="A9" s="8"/>
      <c r="B9" s="12"/>
      <c r="C9" s="15"/>
      <c r="D9" s="15"/>
      <c r="E9" s="12"/>
      <c r="F9" s="31" t="s">
        <v>17</v>
      </c>
      <c r="G9" s="32"/>
      <c r="H9" s="34">
        <f>H6-H7-H8</f>
        <v>0</v>
      </c>
      <c r="I9" s="33">
        <f>I6-I7-I8</f>
        <v>0</v>
      </c>
      <c r="J9" s="34">
        <f>J6-J7-J8</f>
        <v>0</v>
      </c>
    </row>
    <row r="10" spans="1:10" ht="12.75">
      <c r="A10" s="5" t="s">
        <v>43</v>
      </c>
      <c r="B10" s="9"/>
      <c r="C10" s="6"/>
      <c r="D10" s="6"/>
      <c r="E10" s="11"/>
      <c r="F10" s="9"/>
      <c r="G10" s="9"/>
      <c r="H10" s="10"/>
      <c r="I10" s="10"/>
      <c r="J10" s="60"/>
    </row>
    <row r="11" spans="1:10" ht="12.75">
      <c r="A11" s="180" t="s">
        <v>8</v>
      </c>
      <c r="B11" s="82" t="s">
        <v>111</v>
      </c>
      <c r="C11" s="80"/>
      <c r="D11" s="81"/>
      <c r="E11" s="81">
        <v>3412</v>
      </c>
      <c r="F11" s="81">
        <v>5151</v>
      </c>
      <c r="G11" s="88" t="s">
        <v>108</v>
      </c>
      <c r="H11" s="74">
        <v>400</v>
      </c>
      <c r="I11" s="77">
        <v>100</v>
      </c>
      <c r="J11" s="74">
        <f aca="true" t="shared" si="0" ref="J11:J17">H11+I11</f>
        <v>500</v>
      </c>
    </row>
    <row r="12" spans="1:10" ht="12.75">
      <c r="A12" s="181"/>
      <c r="B12" s="82" t="s">
        <v>125</v>
      </c>
      <c r="C12" s="62"/>
      <c r="D12" s="56"/>
      <c r="E12" s="56">
        <v>3412</v>
      </c>
      <c r="F12" s="56">
        <v>5139</v>
      </c>
      <c r="G12" s="70" t="s">
        <v>108</v>
      </c>
      <c r="H12" s="18">
        <v>220</v>
      </c>
      <c r="I12" s="19">
        <v>-100</v>
      </c>
      <c r="J12" s="18">
        <f t="shared" si="0"/>
        <v>120</v>
      </c>
    </row>
    <row r="13" spans="1:10" ht="12.75">
      <c r="A13" s="181"/>
      <c r="B13" s="79" t="s">
        <v>113</v>
      </c>
      <c r="C13" s="63"/>
      <c r="D13" s="63"/>
      <c r="E13" s="72">
        <v>3412</v>
      </c>
      <c r="F13" s="127">
        <v>5154</v>
      </c>
      <c r="G13" s="128" t="s">
        <v>109</v>
      </c>
      <c r="H13" s="129">
        <v>220</v>
      </c>
      <c r="I13" s="22">
        <v>100</v>
      </c>
      <c r="J13" s="130">
        <f t="shared" si="0"/>
        <v>320</v>
      </c>
    </row>
    <row r="14" spans="1:10" ht="12.75">
      <c r="A14" s="181"/>
      <c r="B14" s="79" t="s">
        <v>112</v>
      </c>
      <c r="C14" s="63"/>
      <c r="D14" s="63"/>
      <c r="E14" s="72">
        <v>3412</v>
      </c>
      <c r="F14" s="127">
        <v>5169</v>
      </c>
      <c r="G14" s="128" t="s">
        <v>109</v>
      </c>
      <c r="H14" s="129">
        <v>2891</v>
      </c>
      <c r="I14" s="22">
        <v>-100</v>
      </c>
      <c r="J14" s="130">
        <f t="shared" si="0"/>
        <v>2791</v>
      </c>
    </row>
    <row r="15" spans="1:10" ht="12.75">
      <c r="A15" s="181"/>
      <c r="B15" s="79" t="s">
        <v>115</v>
      </c>
      <c r="C15" s="63"/>
      <c r="D15" s="63"/>
      <c r="E15" s="72">
        <v>3429</v>
      </c>
      <c r="F15" s="127">
        <v>5169</v>
      </c>
      <c r="G15" s="128" t="s">
        <v>110</v>
      </c>
      <c r="H15" s="129">
        <v>674</v>
      </c>
      <c r="I15" s="22">
        <v>100</v>
      </c>
      <c r="J15" s="130">
        <f t="shared" si="0"/>
        <v>774</v>
      </c>
    </row>
    <row r="16" spans="1:10" ht="12.75">
      <c r="A16" s="182"/>
      <c r="B16" s="79" t="s">
        <v>114</v>
      </c>
      <c r="C16" s="63"/>
      <c r="D16" s="63"/>
      <c r="E16" s="72">
        <v>3429</v>
      </c>
      <c r="F16" s="127">
        <v>5171</v>
      </c>
      <c r="G16" s="128" t="s">
        <v>110</v>
      </c>
      <c r="H16" s="129">
        <v>957</v>
      </c>
      <c r="I16" s="22">
        <v>-100</v>
      </c>
      <c r="J16" s="130">
        <f t="shared" si="0"/>
        <v>857</v>
      </c>
    </row>
    <row r="17" spans="1:10" ht="12.75">
      <c r="A17" s="161" t="s">
        <v>11</v>
      </c>
      <c r="B17" s="79" t="s">
        <v>123</v>
      </c>
      <c r="C17" s="63"/>
      <c r="D17" s="63"/>
      <c r="E17" s="72">
        <v>5512</v>
      </c>
      <c r="F17" s="127">
        <v>5321</v>
      </c>
      <c r="G17" s="128"/>
      <c r="H17" s="92">
        <v>15</v>
      </c>
      <c r="I17" s="22">
        <v>-15</v>
      </c>
      <c r="J17" s="130">
        <f t="shared" si="0"/>
        <v>0</v>
      </c>
    </row>
    <row r="18" spans="1:10" ht="12.75">
      <c r="A18" s="8"/>
      <c r="B18" s="9"/>
      <c r="C18" s="6"/>
      <c r="D18" s="6"/>
      <c r="E18" s="9"/>
      <c r="F18" s="71" t="s">
        <v>21</v>
      </c>
      <c r="G18" s="71"/>
      <c r="H18" s="131">
        <f>SUM(H11:H17)</f>
        <v>5377</v>
      </c>
      <c r="I18" s="132">
        <f>SUM(I11:I17)</f>
        <v>-15</v>
      </c>
      <c r="J18" s="131">
        <f>SUM(J11:J17)</f>
        <v>5362</v>
      </c>
    </row>
    <row r="19" spans="1:11" ht="12.75">
      <c r="A19" s="76" t="s">
        <v>30</v>
      </c>
      <c r="B19" s="9"/>
      <c r="C19" s="6"/>
      <c r="D19" s="6"/>
      <c r="E19" s="11"/>
      <c r="F19" s="9"/>
      <c r="G19" s="9"/>
      <c r="H19" s="10"/>
      <c r="I19" s="73"/>
      <c r="J19" s="65"/>
      <c r="K19" s="9"/>
    </row>
    <row r="20" spans="1:11" ht="12.75">
      <c r="A20" s="161" t="s">
        <v>8</v>
      </c>
      <c r="B20" s="110" t="s">
        <v>124</v>
      </c>
      <c r="C20" s="104" t="s">
        <v>38</v>
      </c>
      <c r="D20" s="105"/>
      <c r="E20" s="106">
        <v>5512</v>
      </c>
      <c r="F20" s="106">
        <v>6341</v>
      </c>
      <c r="G20" s="107"/>
      <c r="H20" s="109">
        <v>0</v>
      </c>
      <c r="I20" s="117">
        <v>15</v>
      </c>
      <c r="J20" s="108">
        <f>H20+I20</f>
        <v>15</v>
      </c>
      <c r="K20" s="9"/>
    </row>
    <row r="21" spans="1:10" ht="12.75">
      <c r="A21" s="15"/>
      <c r="B21" s="12"/>
      <c r="C21" s="15"/>
      <c r="D21" s="15"/>
      <c r="E21" s="13"/>
      <c r="F21" s="50"/>
      <c r="G21" s="61" t="s">
        <v>22</v>
      </c>
      <c r="H21" s="14">
        <f>H20</f>
        <v>0</v>
      </c>
      <c r="I21" s="20">
        <f>I20</f>
        <v>15</v>
      </c>
      <c r="J21" s="14">
        <f>J20</f>
        <v>15</v>
      </c>
    </row>
    <row r="22" spans="1:10" ht="12.75">
      <c r="A22" s="15"/>
      <c r="B22" s="12"/>
      <c r="C22" s="15"/>
      <c r="D22" s="15"/>
      <c r="E22" s="13"/>
      <c r="F22" s="53"/>
      <c r="G22" s="54"/>
      <c r="H22" s="55"/>
      <c r="I22" s="52"/>
      <c r="J22" s="51"/>
    </row>
    <row r="23" spans="3:10" ht="12.75">
      <c r="C23" s="6"/>
      <c r="D23" s="114" t="s">
        <v>53</v>
      </c>
      <c r="E23" s="43" t="s">
        <v>9</v>
      </c>
      <c r="F23" s="48"/>
      <c r="G23" s="41"/>
      <c r="H23" s="39"/>
      <c r="I23" s="19">
        <f>I6</f>
        <v>0</v>
      </c>
      <c r="J23" s="18"/>
    </row>
    <row r="24" spans="2:10" ht="12.75">
      <c r="B24" s="9"/>
      <c r="C24" s="6"/>
      <c r="D24" s="6"/>
      <c r="E24" s="37" t="s">
        <v>16</v>
      </c>
      <c r="F24" s="47"/>
      <c r="G24" s="44"/>
      <c r="H24" s="39"/>
      <c r="I24" s="19">
        <f>I7+I18</f>
        <v>-15</v>
      </c>
      <c r="J24" s="18"/>
    </row>
    <row r="25" spans="2:10" ht="12.75">
      <c r="B25" s="9"/>
      <c r="C25" s="6"/>
      <c r="D25" s="6"/>
      <c r="E25" s="8" t="s">
        <v>14</v>
      </c>
      <c r="F25" s="9"/>
      <c r="G25" s="42"/>
      <c r="H25" s="39"/>
      <c r="I25" s="19">
        <f>I21</f>
        <v>15</v>
      </c>
      <c r="J25" s="18"/>
    </row>
    <row r="26" spans="2:10" ht="12.75">
      <c r="B26" s="9"/>
      <c r="C26" s="6"/>
      <c r="D26" s="6"/>
      <c r="E26" s="37" t="s">
        <v>23</v>
      </c>
      <c r="F26" s="47"/>
      <c r="G26" s="44"/>
      <c r="H26" s="39"/>
      <c r="I26" s="19">
        <f>I24+I25</f>
        <v>0</v>
      </c>
      <c r="J26" s="18"/>
    </row>
    <row r="27" spans="2:10" ht="12.75">
      <c r="B27" s="9"/>
      <c r="C27" s="6"/>
      <c r="D27" s="6"/>
      <c r="E27" s="45" t="s">
        <v>15</v>
      </c>
      <c r="F27" s="9"/>
      <c r="G27" s="42"/>
      <c r="H27" s="40"/>
      <c r="I27" s="19">
        <f>I23-I26</f>
        <v>0</v>
      </c>
      <c r="J27" s="18"/>
    </row>
    <row r="28" spans="2:10" ht="12.75">
      <c r="B28" s="9"/>
      <c r="C28" s="6"/>
      <c r="D28" s="6"/>
      <c r="E28" s="38" t="s">
        <v>27</v>
      </c>
      <c r="F28" s="47"/>
      <c r="G28" s="44"/>
      <c r="H28" s="40"/>
      <c r="I28" s="19">
        <v>0</v>
      </c>
      <c r="J28" s="18"/>
    </row>
    <row r="29" spans="5:10" ht="12.75">
      <c r="E29" s="2" t="s">
        <v>26</v>
      </c>
      <c r="G29" s="9"/>
      <c r="H29" s="98">
        <v>43369</v>
      </c>
      <c r="J29" s="36">
        <v>43384</v>
      </c>
    </row>
    <row r="30" spans="3:10" ht="12.75">
      <c r="C30" s="6"/>
      <c r="D30" s="114" t="s">
        <v>54</v>
      </c>
      <c r="E30" s="46" t="s">
        <v>13</v>
      </c>
      <c r="F30" s="48"/>
      <c r="G30" s="41"/>
      <c r="H30" s="99">
        <v>463121.64</v>
      </c>
      <c r="I30" s="19">
        <f>'RO č. 12 11.10.'!I62+I23</f>
        <v>2866.75</v>
      </c>
      <c r="J30" s="19">
        <f>H30+I30</f>
        <v>465988.39</v>
      </c>
    </row>
    <row r="31" spans="2:10" ht="12.75">
      <c r="B31" s="9"/>
      <c r="C31" s="6"/>
      <c r="D31" s="6"/>
      <c r="E31" s="37" t="s">
        <v>16</v>
      </c>
      <c r="F31" s="47"/>
      <c r="G31" s="44"/>
      <c r="H31" s="100">
        <v>357327.07</v>
      </c>
      <c r="I31" s="19">
        <f>589.4+dodatek!I24</f>
        <v>574.4</v>
      </c>
      <c r="J31" s="18">
        <f>H31+I31</f>
        <v>357901.47000000003</v>
      </c>
    </row>
    <row r="32" spans="2:10" ht="12.75">
      <c r="B32" s="9"/>
      <c r="C32" s="6"/>
      <c r="D32" s="6"/>
      <c r="E32" s="8" t="s">
        <v>14</v>
      </c>
      <c r="F32" s="9"/>
      <c r="G32" s="42"/>
      <c r="H32" s="100">
        <v>144271.31</v>
      </c>
      <c r="I32" s="19">
        <f>2277.35+I25</f>
        <v>2292.35</v>
      </c>
      <c r="J32" s="18">
        <f>H32+I32</f>
        <v>146563.66</v>
      </c>
    </row>
    <row r="33" spans="2:10" ht="12.75">
      <c r="B33" s="2" t="s">
        <v>55</v>
      </c>
      <c r="E33" s="38" t="s">
        <v>24</v>
      </c>
      <c r="F33" s="47"/>
      <c r="G33" s="44"/>
      <c r="H33" s="19">
        <f>SUM(H31:H32)</f>
        <v>501598.38</v>
      </c>
      <c r="I33" s="19">
        <f>SUM(I31:I32)</f>
        <v>2866.75</v>
      </c>
      <c r="J33" s="19">
        <f>SUM(J31:J32)</f>
        <v>504465.13</v>
      </c>
    </row>
    <row r="34" spans="5:11" ht="12.75">
      <c r="E34" s="8" t="s">
        <v>17</v>
      </c>
      <c r="F34" s="9"/>
      <c r="G34" s="42"/>
      <c r="H34" s="18">
        <f>H30-H33</f>
        <v>-38476.73999999999</v>
      </c>
      <c r="I34" s="19">
        <f>I30-I33</f>
        <v>0</v>
      </c>
      <c r="J34" s="18">
        <f>J30-J33</f>
        <v>-38476.73999999999</v>
      </c>
      <c r="K34" s="67"/>
    </row>
    <row r="35" spans="5:10" ht="12.75">
      <c r="E35" s="38" t="s">
        <v>25</v>
      </c>
      <c r="F35" s="47"/>
      <c r="G35" s="44"/>
      <c r="H35" s="49">
        <v>38476.74</v>
      </c>
      <c r="I35" s="19">
        <f>I28</f>
        <v>0</v>
      </c>
      <c r="J35" s="19">
        <f>H35+I35</f>
        <v>38476.74</v>
      </c>
    </row>
    <row r="38" ht="12.75">
      <c r="B38" s="68"/>
    </row>
  </sheetData>
  <mergeCells count="5">
    <mergeCell ref="B2:B3"/>
    <mergeCell ref="E2:E3"/>
    <mergeCell ref="F2:F3"/>
    <mergeCell ref="G2:G3"/>
    <mergeCell ref="A11:A16"/>
  </mergeCells>
  <conditionalFormatting sqref="B1:B2">
    <cfRule type="expression" priority="37" dxfId="2" stopIfTrue="1">
      <formula>$L1="Z"</formula>
    </cfRule>
    <cfRule type="expression" priority="38" dxfId="1" stopIfTrue="1">
      <formula>$L1="T"</formula>
    </cfRule>
    <cfRule type="expression" priority="39" dxfId="0" stopIfTrue="1">
      <formula>$L1="Y"</formula>
    </cfRule>
  </conditionalFormatting>
  <conditionalFormatting sqref="B2">
    <cfRule type="expression" priority="34" dxfId="2" stopIfTrue="1">
      <formula>$L2="Z"</formula>
    </cfRule>
    <cfRule type="expression" priority="35" dxfId="1" stopIfTrue="1">
      <formula>$L2="T"</formula>
    </cfRule>
    <cfRule type="expression" priority="36" dxfId="0" stopIfTrue="1">
      <formula>$L2="Y"</formula>
    </cfRule>
  </conditionalFormatting>
  <conditionalFormatting sqref="C6:D8">
    <cfRule type="expression" priority="31" dxfId="2" stopIfTrue="1">
      <formula>#REF!="Z"</formula>
    </cfRule>
    <cfRule type="expression" priority="32" dxfId="1" stopIfTrue="1">
      <formula>#REF!="T"</formula>
    </cfRule>
    <cfRule type="expression" priority="33" dxfId="0" stopIfTrue="1">
      <formula>#REF!="Y"</formula>
    </cfRule>
  </conditionalFormatting>
  <conditionalFormatting sqref="H30">
    <cfRule type="expression" priority="28" dxfId="2" stopIfTrue="1">
      <formula>$J30="Z"</formula>
    </cfRule>
    <cfRule type="expression" priority="29" dxfId="1" stopIfTrue="1">
      <formula>$J30="T"</formula>
    </cfRule>
    <cfRule type="expression" priority="30" dxfId="0" stopIfTrue="1">
      <formula>$J30="Y"</formula>
    </cfRule>
  </conditionalFormatting>
  <conditionalFormatting sqref="H31">
    <cfRule type="expression" priority="25" dxfId="2" stopIfTrue="1">
      <formula>$J31="Z"</formula>
    </cfRule>
    <cfRule type="expression" priority="26" dxfId="1" stopIfTrue="1">
      <formula>$J31="T"</formula>
    </cfRule>
    <cfRule type="expression" priority="27" dxfId="0" stopIfTrue="1">
      <formula>$J31="Y"</formula>
    </cfRule>
  </conditionalFormatting>
  <conditionalFormatting sqref="H32">
    <cfRule type="expression" priority="22" dxfId="2" stopIfTrue="1">
      <formula>$J32="Z"</formula>
    </cfRule>
    <cfRule type="expression" priority="23" dxfId="1" stopIfTrue="1">
      <formula>$J32="T"</formula>
    </cfRule>
    <cfRule type="expression" priority="24" dxfId="0" stopIfTrue="1">
      <formula>$J32="Y"</formula>
    </cfRule>
  </conditionalFormatting>
  <conditionalFormatting sqref="H30">
    <cfRule type="expression" priority="16" dxfId="2" stopIfTrue="1">
      <formula>$J30="Z"</formula>
    </cfRule>
    <cfRule type="expression" priority="17" dxfId="1" stopIfTrue="1">
      <formula>$J30="T"</formula>
    </cfRule>
    <cfRule type="expression" priority="18" dxfId="0" stopIfTrue="1">
      <formula>$J30="Y"</formula>
    </cfRule>
  </conditionalFormatting>
  <conditionalFormatting sqref="H31">
    <cfRule type="expression" priority="13" dxfId="2" stopIfTrue="1">
      <formula>$J31="Z"</formula>
    </cfRule>
    <cfRule type="expression" priority="14" dxfId="1" stopIfTrue="1">
      <formula>$J31="T"</formula>
    </cfRule>
    <cfRule type="expression" priority="15" dxfId="0" stopIfTrue="1">
      <formula>$J31="Y"</formula>
    </cfRule>
  </conditionalFormatting>
  <conditionalFormatting sqref="H32">
    <cfRule type="expression" priority="10" dxfId="2" stopIfTrue="1">
      <formula>$J32="Z"</formula>
    </cfRule>
    <cfRule type="expression" priority="11" dxfId="1" stopIfTrue="1">
      <formula>$J32="T"</formula>
    </cfRule>
    <cfRule type="expression" priority="12" dxfId="0" stopIfTrue="1">
      <formula>$J32="Y"</formula>
    </cfRule>
  </conditionalFormatting>
  <conditionalFormatting sqref="H30">
    <cfRule type="expression" priority="7" dxfId="2" stopIfTrue="1">
      <formula>$J30="Z"</formula>
    </cfRule>
    <cfRule type="expression" priority="8" dxfId="1" stopIfTrue="1">
      <formula>$J30="T"</formula>
    </cfRule>
    <cfRule type="expression" priority="9" dxfId="0" stopIfTrue="1">
      <formula>$J30="Y"</formula>
    </cfRule>
  </conditionalFormatting>
  <conditionalFormatting sqref="H31">
    <cfRule type="expression" priority="4" dxfId="2" stopIfTrue="1">
      <formula>$J31="Z"</formula>
    </cfRule>
    <cfRule type="expression" priority="5" dxfId="1" stopIfTrue="1">
      <formula>$J31="T"</formula>
    </cfRule>
    <cfRule type="expression" priority="6" dxfId="0" stopIfTrue="1">
      <formula>$J31="Y"</formula>
    </cfRule>
  </conditionalFormatting>
  <conditionalFormatting sqref="H32">
    <cfRule type="expression" priority="1" dxfId="2" stopIfTrue="1">
      <formula>$J32="Z"</formula>
    </cfRule>
    <cfRule type="expression" priority="2" dxfId="1" stopIfTrue="1">
      <formula>$J32="T"</formula>
    </cfRule>
    <cfRule type="expression" priority="3" dxfId="0" stopIfTrue="1">
      <formula>$J32="Y"</formula>
    </cfRule>
  </conditionalFormatting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H16" sqref="H16"/>
    </sheetView>
  </sheetViews>
  <sheetFormatPr defaultColWidth="9.125" defaultRowHeight="12.75"/>
  <cols>
    <col min="1" max="1" width="4.625" style="2" customWidth="1"/>
    <col min="2" max="2" width="74.625" style="2" customWidth="1"/>
    <col min="3" max="3" width="5.625" style="17" customWidth="1"/>
    <col min="4" max="4" width="11.625" style="17" customWidth="1"/>
    <col min="5" max="5" width="7.75390625" style="2" customWidth="1"/>
    <col min="6" max="6" width="10.125" style="2" customWidth="1"/>
    <col min="7" max="7" width="7.625" style="2" customWidth="1"/>
    <col min="8" max="8" width="12.00390625" style="67" customWidth="1"/>
    <col min="9" max="9" width="10.875" style="2" customWidth="1"/>
    <col min="10" max="13" width="11.75390625" style="2" customWidth="1"/>
    <col min="14" max="16384" width="9.125" style="2" customWidth="1"/>
  </cols>
  <sheetData>
    <row r="1" spans="1:10" ht="15">
      <c r="A1" s="23" t="s">
        <v>49</v>
      </c>
      <c r="B1" s="1"/>
      <c r="C1" s="16"/>
      <c r="D1" s="16"/>
      <c r="H1" s="83" t="s">
        <v>129</v>
      </c>
      <c r="I1" s="1"/>
      <c r="J1" s="23"/>
    </row>
    <row r="2" spans="1:10" s="1" customFormat="1" ht="12.75">
      <c r="A2" s="3" t="s">
        <v>0</v>
      </c>
      <c r="B2" s="175" t="s">
        <v>10</v>
      </c>
      <c r="C2" s="3"/>
      <c r="D2" s="3" t="s">
        <v>18</v>
      </c>
      <c r="E2" s="175" t="s">
        <v>1</v>
      </c>
      <c r="F2" s="175" t="s">
        <v>2</v>
      </c>
      <c r="G2" s="175" t="s">
        <v>47</v>
      </c>
      <c r="H2" s="84" t="s">
        <v>4</v>
      </c>
      <c r="I2" s="3" t="s">
        <v>12</v>
      </c>
      <c r="J2" s="3" t="s">
        <v>5</v>
      </c>
    </row>
    <row r="3" spans="1:10" s="1" customFormat="1" ht="12.75">
      <c r="A3" s="4" t="s">
        <v>6</v>
      </c>
      <c r="B3" s="176"/>
      <c r="C3" s="4"/>
      <c r="D3" s="4" t="s">
        <v>19</v>
      </c>
      <c r="E3" s="176"/>
      <c r="F3" s="176"/>
      <c r="G3" s="176"/>
      <c r="H3" s="85" t="s">
        <v>7</v>
      </c>
      <c r="I3" s="4" t="s">
        <v>51</v>
      </c>
      <c r="J3" s="4" t="s">
        <v>7</v>
      </c>
    </row>
    <row r="4" spans="1:10" ht="12.75">
      <c r="A4" s="57" t="s">
        <v>44</v>
      </c>
      <c r="B4" s="47"/>
      <c r="C4" s="58"/>
      <c r="D4" s="58"/>
      <c r="E4" s="58"/>
      <c r="F4" s="58"/>
      <c r="G4" s="58"/>
      <c r="H4" s="86"/>
      <c r="I4" s="59"/>
      <c r="J4" s="56"/>
    </row>
    <row r="5" spans="1:10" s="7" customFormat="1" ht="12.75">
      <c r="A5" s="179" t="s">
        <v>8</v>
      </c>
      <c r="B5" s="150" t="s">
        <v>88</v>
      </c>
      <c r="C5" s="80"/>
      <c r="D5" s="81">
        <v>98187</v>
      </c>
      <c r="E5" s="89"/>
      <c r="F5" s="89">
        <v>4111</v>
      </c>
      <c r="G5" s="90" t="s">
        <v>65</v>
      </c>
      <c r="H5" s="92">
        <v>453</v>
      </c>
      <c r="I5" s="134">
        <v>147</v>
      </c>
      <c r="J5" s="74">
        <f>H5+I5</f>
        <v>600</v>
      </c>
    </row>
    <row r="6" spans="1:10" s="7" customFormat="1" ht="12.75">
      <c r="A6" s="177"/>
      <c r="B6" s="82" t="s">
        <v>89</v>
      </c>
      <c r="C6" s="80"/>
      <c r="D6" s="81">
        <v>98187</v>
      </c>
      <c r="E6" s="81">
        <v>6115</v>
      </c>
      <c r="F6" s="81">
        <v>5011</v>
      </c>
      <c r="G6" s="88" t="s">
        <v>65</v>
      </c>
      <c r="H6" s="92">
        <v>44</v>
      </c>
      <c r="I6" s="134">
        <v>10</v>
      </c>
      <c r="J6" s="74">
        <f aca="true" t="shared" si="0" ref="J6:J23">H6+I6</f>
        <v>54</v>
      </c>
    </row>
    <row r="7" spans="1:10" s="7" customFormat="1" ht="12.75">
      <c r="A7" s="177"/>
      <c r="B7" s="82" t="s">
        <v>66</v>
      </c>
      <c r="C7" s="80"/>
      <c r="D7" s="81">
        <v>98187</v>
      </c>
      <c r="E7" s="81">
        <v>6115</v>
      </c>
      <c r="F7" s="81">
        <v>5019</v>
      </c>
      <c r="G7" s="88" t="s">
        <v>65</v>
      </c>
      <c r="H7" s="92">
        <v>6</v>
      </c>
      <c r="I7" s="134">
        <v>1</v>
      </c>
      <c r="J7" s="74">
        <f t="shared" si="0"/>
        <v>7</v>
      </c>
    </row>
    <row r="8" spans="1:10" s="7" customFormat="1" ht="12.75">
      <c r="A8" s="177"/>
      <c r="B8" s="82" t="s">
        <v>67</v>
      </c>
      <c r="C8" s="80"/>
      <c r="D8" s="81">
        <v>98187</v>
      </c>
      <c r="E8" s="81">
        <v>6115</v>
      </c>
      <c r="F8" s="81">
        <v>5021</v>
      </c>
      <c r="G8" s="88" t="s">
        <v>65</v>
      </c>
      <c r="H8" s="92">
        <v>294</v>
      </c>
      <c r="I8" s="134">
        <v>90</v>
      </c>
      <c r="J8" s="74">
        <f t="shared" si="0"/>
        <v>384</v>
      </c>
    </row>
    <row r="9" spans="1:10" s="7" customFormat="1" ht="12.75">
      <c r="A9" s="177"/>
      <c r="B9" s="82" t="s">
        <v>68</v>
      </c>
      <c r="C9" s="80"/>
      <c r="D9" s="81">
        <v>98187</v>
      </c>
      <c r="E9" s="81">
        <v>6115</v>
      </c>
      <c r="F9" s="81">
        <v>5031</v>
      </c>
      <c r="G9" s="88" t="s">
        <v>65</v>
      </c>
      <c r="H9" s="92">
        <v>11</v>
      </c>
      <c r="I9" s="134">
        <v>3</v>
      </c>
      <c r="J9" s="74">
        <f t="shared" si="0"/>
        <v>14</v>
      </c>
    </row>
    <row r="10" spans="1:10" s="7" customFormat="1" ht="12.75">
      <c r="A10" s="177"/>
      <c r="B10" s="82" t="s">
        <v>69</v>
      </c>
      <c r="C10" s="80"/>
      <c r="D10" s="81">
        <v>98187</v>
      </c>
      <c r="E10" s="81">
        <v>6115</v>
      </c>
      <c r="F10" s="81">
        <v>5032</v>
      </c>
      <c r="G10" s="88" t="s">
        <v>65</v>
      </c>
      <c r="H10" s="92">
        <v>3</v>
      </c>
      <c r="I10" s="134">
        <v>1</v>
      </c>
      <c r="J10" s="74">
        <f t="shared" si="0"/>
        <v>4</v>
      </c>
    </row>
    <row r="11" spans="1:10" s="7" customFormat="1" ht="12.75">
      <c r="A11" s="177"/>
      <c r="B11" s="82" t="s">
        <v>70</v>
      </c>
      <c r="C11" s="80"/>
      <c r="D11" s="81">
        <v>98187</v>
      </c>
      <c r="E11" s="81">
        <v>6115</v>
      </c>
      <c r="F11" s="81">
        <v>5039</v>
      </c>
      <c r="G11" s="88" t="s">
        <v>65</v>
      </c>
      <c r="H11" s="92">
        <v>2</v>
      </c>
      <c r="I11" s="134">
        <v>1</v>
      </c>
      <c r="J11" s="74">
        <f t="shared" si="0"/>
        <v>3</v>
      </c>
    </row>
    <row r="12" spans="1:10" s="7" customFormat="1" ht="12.75">
      <c r="A12" s="177"/>
      <c r="B12" s="82" t="s">
        <v>71</v>
      </c>
      <c r="C12" s="80"/>
      <c r="D12" s="81">
        <v>98187</v>
      </c>
      <c r="E12" s="81">
        <v>6115</v>
      </c>
      <c r="F12" s="81">
        <v>5139</v>
      </c>
      <c r="G12" s="88" t="s">
        <v>65</v>
      </c>
      <c r="H12" s="92">
        <v>10</v>
      </c>
      <c r="I12" s="134">
        <v>18</v>
      </c>
      <c r="J12" s="74">
        <f t="shared" si="0"/>
        <v>28</v>
      </c>
    </row>
    <row r="13" spans="1:10" s="7" customFormat="1" ht="12.75">
      <c r="A13" s="177"/>
      <c r="B13" s="82" t="s">
        <v>72</v>
      </c>
      <c r="C13" s="80"/>
      <c r="D13" s="81">
        <v>98187</v>
      </c>
      <c r="E13" s="81">
        <v>6115</v>
      </c>
      <c r="F13" s="81">
        <v>5164</v>
      </c>
      <c r="G13" s="88" t="s">
        <v>65</v>
      </c>
      <c r="H13" s="92">
        <v>10</v>
      </c>
      <c r="I13" s="134">
        <v>3</v>
      </c>
      <c r="J13" s="74">
        <f t="shared" si="0"/>
        <v>13</v>
      </c>
    </row>
    <row r="14" spans="1:10" s="7" customFormat="1" ht="12.75">
      <c r="A14" s="177"/>
      <c r="B14" s="82" t="s">
        <v>73</v>
      </c>
      <c r="C14" s="80"/>
      <c r="D14" s="81">
        <v>98187</v>
      </c>
      <c r="E14" s="81">
        <v>6115</v>
      </c>
      <c r="F14" s="81">
        <v>5169</v>
      </c>
      <c r="G14" s="88" t="s">
        <v>65</v>
      </c>
      <c r="H14" s="92">
        <v>55</v>
      </c>
      <c r="I14" s="134">
        <v>16</v>
      </c>
      <c r="J14" s="74">
        <f t="shared" si="0"/>
        <v>71</v>
      </c>
    </row>
    <row r="15" spans="1:10" s="7" customFormat="1" ht="12.75">
      <c r="A15" s="177"/>
      <c r="B15" s="82" t="s">
        <v>74</v>
      </c>
      <c r="C15" s="80"/>
      <c r="D15" s="81">
        <v>98187</v>
      </c>
      <c r="E15" s="81">
        <v>6115</v>
      </c>
      <c r="F15" s="81">
        <v>5175</v>
      </c>
      <c r="G15" s="88" t="s">
        <v>65</v>
      </c>
      <c r="H15" s="125">
        <v>17</v>
      </c>
      <c r="I15" s="126">
        <v>5</v>
      </c>
      <c r="J15" s="74">
        <f t="shared" si="0"/>
        <v>22</v>
      </c>
    </row>
    <row r="16" spans="1:10" s="7" customFormat="1" ht="12.75">
      <c r="A16" s="178"/>
      <c r="B16" s="82" t="s">
        <v>75</v>
      </c>
      <c r="C16" s="80"/>
      <c r="D16" s="81">
        <v>98187</v>
      </c>
      <c r="E16" s="81">
        <v>6115</v>
      </c>
      <c r="F16" s="81">
        <v>5161</v>
      </c>
      <c r="G16" s="88" t="s">
        <v>65</v>
      </c>
      <c r="H16" s="92">
        <v>1</v>
      </c>
      <c r="I16" s="126">
        <v>-1</v>
      </c>
      <c r="J16" s="74">
        <f t="shared" si="0"/>
        <v>0</v>
      </c>
    </row>
    <row r="17" spans="1:10" s="7" customFormat="1" ht="12.75">
      <c r="A17" s="172" t="s">
        <v>11</v>
      </c>
      <c r="B17" s="105" t="s">
        <v>79</v>
      </c>
      <c r="C17" s="104" t="s">
        <v>38</v>
      </c>
      <c r="D17" s="112"/>
      <c r="E17" s="112">
        <v>5512</v>
      </c>
      <c r="F17" s="112">
        <v>2322</v>
      </c>
      <c r="G17" s="119" t="s">
        <v>80</v>
      </c>
      <c r="H17" s="109">
        <v>0</v>
      </c>
      <c r="I17" s="170">
        <v>22.4</v>
      </c>
      <c r="J17" s="108">
        <f t="shared" si="0"/>
        <v>22.4</v>
      </c>
    </row>
    <row r="18" spans="1:10" s="7" customFormat="1" ht="12.75">
      <c r="A18" s="172"/>
      <c r="B18" s="87" t="s">
        <v>86</v>
      </c>
      <c r="C18" s="80"/>
      <c r="D18" s="81"/>
      <c r="E18" s="81">
        <v>5512</v>
      </c>
      <c r="F18" s="81">
        <v>5137</v>
      </c>
      <c r="G18" s="88" t="s">
        <v>81</v>
      </c>
      <c r="H18" s="91">
        <v>130</v>
      </c>
      <c r="I18" s="126">
        <v>11.2</v>
      </c>
      <c r="J18" s="74">
        <f t="shared" si="0"/>
        <v>141.2</v>
      </c>
    </row>
    <row r="19" spans="1:10" s="7" customFormat="1" ht="12.75">
      <c r="A19" s="172"/>
      <c r="B19" s="87" t="s">
        <v>85</v>
      </c>
      <c r="C19" s="80"/>
      <c r="D19" s="81"/>
      <c r="E19" s="81">
        <v>5512</v>
      </c>
      <c r="F19" s="81">
        <v>5137</v>
      </c>
      <c r="G19" s="88" t="s">
        <v>82</v>
      </c>
      <c r="H19" s="91">
        <v>145</v>
      </c>
      <c r="I19" s="126">
        <v>11.2</v>
      </c>
      <c r="J19" s="74">
        <f t="shared" si="0"/>
        <v>156.2</v>
      </c>
    </row>
    <row r="20" spans="1:10" s="7" customFormat="1" ht="12.75">
      <c r="A20" s="172" t="s">
        <v>28</v>
      </c>
      <c r="B20" s="105" t="s">
        <v>87</v>
      </c>
      <c r="C20" s="104" t="s">
        <v>38</v>
      </c>
      <c r="D20" s="119" t="s">
        <v>83</v>
      </c>
      <c r="E20" s="112"/>
      <c r="F20" s="112">
        <v>4122</v>
      </c>
      <c r="G20" s="119" t="s">
        <v>122</v>
      </c>
      <c r="H20" s="109">
        <v>0</v>
      </c>
      <c r="I20" s="170">
        <v>187</v>
      </c>
      <c r="J20" s="108">
        <f t="shared" si="0"/>
        <v>187</v>
      </c>
    </row>
    <row r="21" spans="1:10" s="7" customFormat="1" ht="12.75">
      <c r="A21" s="172"/>
      <c r="B21" s="105" t="s">
        <v>116</v>
      </c>
      <c r="C21" s="104" t="s">
        <v>38</v>
      </c>
      <c r="D21" s="119" t="s">
        <v>83</v>
      </c>
      <c r="E21" s="112">
        <v>4350</v>
      </c>
      <c r="F21" s="112">
        <v>5336</v>
      </c>
      <c r="G21" s="119" t="s">
        <v>122</v>
      </c>
      <c r="H21" s="109">
        <v>0</v>
      </c>
      <c r="I21" s="170">
        <v>187</v>
      </c>
      <c r="J21" s="108">
        <f t="shared" si="0"/>
        <v>187</v>
      </c>
    </row>
    <row r="22" spans="1:10" s="7" customFormat="1" ht="12.75">
      <c r="A22" s="179" t="s">
        <v>29</v>
      </c>
      <c r="B22" s="87" t="s">
        <v>92</v>
      </c>
      <c r="C22" s="80"/>
      <c r="D22" s="88"/>
      <c r="E22" s="81">
        <v>3639</v>
      </c>
      <c r="F22" s="81">
        <v>3111</v>
      </c>
      <c r="G22" s="88" t="s">
        <v>90</v>
      </c>
      <c r="H22" s="91">
        <v>50</v>
      </c>
      <c r="I22" s="126">
        <v>2510.35</v>
      </c>
      <c r="J22" s="74">
        <f t="shared" si="0"/>
        <v>2560.35</v>
      </c>
    </row>
    <row r="23" spans="1:10" s="7" customFormat="1" ht="12.75">
      <c r="A23" s="178"/>
      <c r="B23" s="151" t="s">
        <v>93</v>
      </c>
      <c r="C23" s="152"/>
      <c r="D23" s="153"/>
      <c r="E23" s="153">
        <v>3639</v>
      </c>
      <c r="F23" s="154">
        <v>6121</v>
      </c>
      <c r="G23" s="155" t="s">
        <v>91</v>
      </c>
      <c r="H23" s="91">
        <v>5050.71</v>
      </c>
      <c r="I23" s="126">
        <v>2510.35</v>
      </c>
      <c r="J23" s="74">
        <f t="shared" si="0"/>
        <v>7561.0599999999995</v>
      </c>
    </row>
    <row r="24" spans="1:10" s="7" customFormat="1" ht="12.75">
      <c r="A24" s="24"/>
      <c r="B24" s="25"/>
      <c r="C24" s="26"/>
      <c r="D24" s="26"/>
      <c r="E24" s="12"/>
      <c r="F24" s="27" t="s">
        <v>9</v>
      </c>
      <c r="G24" s="28"/>
      <c r="H24" s="29">
        <f>H5+H17+H20+H22</f>
        <v>503</v>
      </c>
      <c r="I24" s="35">
        <f>I5+I17+I20+I22</f>
        <v>2866.75</v>
      </c>
      <c r="J24" s="29">
        <f>J5+J17+J20+J22</f>
        <v>3369.75</v>
      </c>
    </row>
    <row r="25" spans="1:10" s="7" customFormat="1" ht="12.75">
      <c r="A25" s="24"/>
      <c r="B25" s="78" t="s">
        <v>35</v>
      </c>
      <c r="C25" s="26"/>
      <c r="D25" s="26"/>
      <c r="E25" s="12"/>
      <c r="F25" s="27" t="s">
        <v>34</v>
      </c>
      <c r="G25" s="28"/>
      <c r="H25" s="29">
        <f>SUM(H6:H16)+H18+H19+H21</f>
        <v>728</v>
      </c>
      <c r="I25" s="35">
        <f>SUM(I6:I16)+I18+I19+I21</f>
        <v>356.4</v>
      </c>
      <c r="J25" s="29">
        <f>SUM(J6:J16)+J18+J19+J21</f>
        <v>1084.4</v>
      </c>
    </row>
    <row r="26" spans="1:10" s="7" customFormat="1" ht="12.75">
      <c r="A26" s="24"/>
      <c r="B26" s="30"/>
      <c r="C26" s="26"/>
      <c r="D26" s="26"/>
      <c r="E26" s="12"/>
      <c r="F26" s="27" t="s">
        <v>48</v>
      </c>
      <c r="G26" s="28"/>
      <c r="H26" s="29">
        <f>H23</f>
        <v>5050.71</v>
      </c>
      <c r="I26" s="35">
        <f>I23</f>
        <v>2510.35</v>
      </c>
      <c r="J26" s="29">
        <f>J23</f>
        <v>7561.0599999999995</v>
      </c>
    </row>
    <row r="27" spans="1:10" ht="12.75">
      <c r="A27" s="8"/>
      <c r="B27" s="12"/>
      <c r="C27" s="15"/>
      <c r="D27" s="15"/>
      <c r="E27" s="12"/>
      <c r="F27" s="31" t="s">
        <v>17</v>
      </c>
      <c r="G27" s="32"/>
      <c r="H27" s="34">
        <f>H24-H25-H26</f>
        <v>-5275.71</v>
      </c>
      <c r="I27" s="33">
        <f>I24-I25-I26</f>
        <v>0</v>
      </c>
      <c r="J27" s="29">
        <f>SUM(J24:J26)</f>
        <v>12015.21</v>
      </c>
    </row>
    <row r="28" spans="1:10" ht="12.75">
      <c r="A28" s="5" t="s">
        <v>20</v>
      </c>
      <c r="B28" s="9"/>
      <c r="C28" s="6"/>
      <c r="D28" s="6"/>
      <c r="E28" s="11"/>
      <c r="F28" s="9"/>
      <c r="G28" s="9"/>
      <c r="H28" s="10"/>
      <c r="I28" s="10"/>
      <c r="J28" s="75"/>
    </row>
    <row r="29" spans="1:10" ht="12.75" customHeight="1">
      <c r="A29" s="179" t="s">
        <v>8</v>
      </c>
      <c r="B29" s="110" t="s">
        <v>60</v>
      </c>
      <c r="C29" s="104" t="s">
        <v>38</v>
      </c>
      <c r="D29" s="112"/>
      <c r="E29" s="115">
        <v>4372</v>
      </c>
      <c r="F29" s="116">
        <v>5137</v>
      </c>
      <c r="G29" s="160" t="s">
        <v>58</v>
      </c>
      <c r="H29" s="108">
        <v>0</v>
      </c>
      <c r="I29" s="117">
        <v>15</v>
      </c>
      <c r="J29" s="108">
        <f aca="true" t="shared" si="1" ref="J29:J52">H29+I29</f>
        <v>15</v>
      </c>
    </row>
    <row r="30" spans="1:10" ht="12.75" customHeight="1">
      <c r="A30" s="178"/>
      <c r="B30" s="113" t="s">
        <v>59</v>
      </c>
      <c r="C30" s="87"/>
      <c r="D30" s="81"/>
      <c r="E30" s="135">
        <v>4372</v>
      </c>
      <c r="F30" s="135">
        <v>5171</v>
      </c>
      <c r="G30" s="136" t="s">
        <v>58</v>
      </c>
      <c r="H30" s="91">
        <v>41</v>
      </c>
      <c r="I30" s="77">
        <v>-15</v>
      </c>
      <c r="J30" s="74">
        <f t="shared" si="1"/>
        <v>26</v>
      </c>
    </row>
    <row r="31" spans="1:10" ht="12.75" customHeight="1">
      <c r="A31" s="179" t="s">
        <v>11</v>
      </c>
      <c r="B31" s="82" t="s">
        <v>62</v>
      </c>
      <c r="C31" s="80"/>
      <c r="D31" s="81"/>
      <c r="E31" s="81">
        <v>4379</v>
      </c>
      <c r="F31" s="81">
        <v>5175</v>
      </c>
      <c r="G31" s="88" t="s">
        <v>61</v>
      </c>
      <c r="H31" s="130">
        <v>37</v>
      </c>
      <c r="I31" s="133">
        <v>1</v>
      </c>
      <c r="J31" s="74">
        <f t="shared" si="1"/>
        <v>38</v>
      </c>
    </row>
    <row r="32" spans="1:10" ht="12.75" customHeight="1">
      <c r="A32" s="178"/>
      <c r="B32" s="82" t="s">
        <v>84</v>
      </c>
      <c r="C32" s="80"/>
      <c r="D32" s="81"/>
      <c r="E32" s="81">
        <v>4379</v>
      </c>
      <c r="F32" s="81">
        <v>5194</v>
      </c>
      <c r="G32" s="88" t="s">
        <v>61</v>
      </c>
      <c r="H32" s="92">
        <v>1</v>
      </c>
      <c r="I32" s="77">
        <v>-1</v>
      </c>
      <c r="J32" s="93">
        <f t="shared" si="1"/>
        <v>0</v>
      </c>
    </row>
    <row r="33" spans="1:10" ht="12.75" customHeight="1">
      <c r="A33" s="177" t="s">
        <v>28</v>
      </c>
      <c r="B33" s="118" t="s">
        <v>128</v>
      </c>
      <c r="C33" s="104" t="s">
        <v>38</v>
      </c>
      <c r="D33" s="112"/>
      <c r="E33" s="112">
        <v>4324</v>
      </c>
      <c r="F33" s="112">
        <v>5222</v>
      </c>
      <c r="G33" s="119" t="s">
        <v>63</v>
      </c>
      <c r="H33" s="109">
        <v>0</v>
      </c>
      <c r="I33" s="120">
        <v>10</v>
      </c>
      <c r="J33" s="108">
        <f t="shared" si="1"/>
        <v>10</v>
      </c>
    </row>
    <row r="34" spans="1:10" ht="12.75" customHeight="1">
      <c r="A34" s="178"/>
      <c r="B34" s="82" t="s">
        <v>117</v>
      </c>
      <c r="C34" s="80"/>
      <c r="D34" s="81"/>
      <c r="E34" s="81">
        <v>4343</v>
      </c>
      <c r="F34" s="81">
        <v>5222</v>
      </c>
      <c r="G34" s="88" t="s">
        <v>64</v>
      </c>
      <c r="H34" s="91">
        <v>85</v>
      </c>
      <c r="I34" s="77">
        <v>-10</v>
      </c>
      <c r="J34" s="74">
        <f t="shared" si="1"/>
        <v>75</v>
      </c>
    </row>
    <row r="35" spans="1:10" ht="12.6" customHeight="1">
      <c r="A35" s="171" t="s">
        <v>29</v>
      </c>
      <c r="B35" s="113" t="s">
        <v>118</v>
      </c>
      <c r="C35" s="80"/>
      <c r="D35" s="87"/>
      <c r="E35" s="89">
        <v>6171</v>
      </c>
      <c r="F35" s="89">
        <v>5167</v>
      </c>
      <c r="G35" s="90"/>
      <c r="H35" s="91">
        <v>651</v>
      </c>
      <c r="I35" s="121">
        <v>64.5</v>
      </c>
      <c r="J35" s="74">
        <f t="shared" si="1"/>
        <v>715.5</v>
      </c>
    </row>
    <row r="36" spans="1:10" ht="12.6" customHeight="1">
      <c r="A36" s="171"/>
      <c r="B36" s="122" t="s">
        <v>119</v>
      </c>
      <c r="C36" s="123"/>
      <c r="D36" s="124"/>
      <c r="E36" s="81">
        <v>6171</v>
      </c>
      <c r="F36" s="81">
        <v>5176</v>
      </c>
      <c r="G36" s="90"/>
      <c r="H36" s="91">
        <v>52</v>
      </c>
      <c r="I36" s="121">
        <v>-37</v>
      </c>
      <c r="J36" s="74">
        <f t="shared" si="1"/>
        <v>15</v>
      </c>
    </row>
    <row r="37" spans="1:10" ht="12.6" customHeight="1">
      <c r="A37" s="171"/>
      <c r="B37" s="113" t="s">
        <v>120</v>
      </c>
      <c r="C37" s="123"/>
      <c r="D37" s="124"/>
      <c r="E37" s="81">
        <v>6112</v>
      </c>
      <c r="F37" s="81">
        <v>5167</v>
      </c>
      <c r="G37" s="90"/>
      <c r="H37" s="91">
        <v>21</v>
      </c>
      <c r="I37" s="121">
        <v>-16.5</v>
      </c>
      <c r="J37" s="74">
        <f t="shared" si="1"/>
        <v>4.5</v>
      </c>
    </row>
    <row r="38" spans="1:10" ht="12.6" customHeight="1">
      <c r="A38" s="171"/>
      <c r="B38" s="122" t="s">
        <v>121</v>
      </c>
      <c r="C38" s="80"/>
      <c r="D38" s="87"/>
      <c r="E38" s="89">
        <v>6112</v>
      </c>
      <c r="F38" s="89">
        <v>5176</v>
      </c>
      <c r="G38" s="90"/>
      <c r="H38" s="91">
        <v>31.5</v>
      </c>
      <c r="I38" s="121">
        <v>-11</v>
      </c>
      <c r="J38" s="74">
        <f t="shared" si="1"/>
        <v>20.5</v>
      </c>
    </row>
    <row r="39" spans="1:10" ht="12.6" customHeight="1">
      <c r="A39" s="173" t="s">
        <v>32</v>
      </c>
      <c r="B39" s="113" t="s">
        <v>76</v>
      </c>
      <c r="C39" s="80"/>
      <c r="D39" s="87"/>
      <c r="E39" s="81">
        <v>6112</v>
      </c>
      <c r="F39" s="81">
        <v>5169</v>
      </c>
      <c r="G39" s="90"/>
      <c r="H39" s="74">
        <v>80</v>
      </c>
      <c r="I39" s="121">
        <v>41</v>
      </c>
      <c r="J39" s="87">
        <f t="shared" si="1"/>
        <v>121</v>
      </c>
    </row>
    <row r="40" spans="1:10" ht="12.6" customHeight="1">
      <c r="A40" s="174"/>
      <c r="B40" s="113" t="s">
        <v>78</v>
      </c>
      <c r="C40" s="80"/>
      <c r="D40" s="87"/>
      <c r="E40" s="89">
        <v>6112</v>
      </c>
      <c r="F40" s="89">
        <v>5137</v>
      </c>
      <c r="G40" s="90"/>
      <c r="H40" s="91">
        <v>620</v>
      </c>
      <c r="I40" s="121">
        <v>-41</v>
      </c>
      <c r="J40" s="74">
        <f t="shared" si="1"/>
        <v>579</v>
      </c>
    </row>
    <row r="41" spans="1:10" ht="12.6" customHeight="1">
      <c r="A41" s="171" t="s">
        <v>36</v>
      </c>
      <c r="B41" s="103" t="s">
        <v>94</v>
      </c>
      <c r="C41" s="104" t="s">
        <v>38</v>
      </c>
      <c r="D41" s="105"/>
      <c r="E41" s="106">
        <v>3639</v>
      </c>
      <c r="F41" s="106">
        <v>5171</v>
      </c>
      <c r="G41" s="107" t="s">
        <v>95</v>
      </c>
      <c r="H41" s="109">
        <v>0</v>
      </c>
      <c r="I41" s="111">
        <v>83</v>
      </c>
      <c r="J41" s="108">
        <f t="shared" si="1"/>
        <v>83</v>
      </c>
    </row>
    <row r="42" spans="1:10" ht="12.6" customHeight="1">
      <c r="A42" s="171"/>
      <c r="B42" s="159" t="s">
        <v>101</v>
      </c>
      <c r="C42" s="80"/>
      <c r="D42" s="87"/>
      <c r="E42" s="89">
        <v>2212</v>
      </c>
      <c r="F42" s="89">
        <v>5171</v>
      </c>
      <c r="G42" s="90" t="s">
        <v>98</v>
      </c>
      <c r="H42" s="91">
        <v>8569</v>
      </c>
      <c r="I42" s="121">
        <v>27</v>
      </c>
      <c r="J42" s="74">
        <f t="shared" si="1"/>
        <v>8596</v>
      </c>
    </row>
    <row r="43" spans="1:10" ht="12.6" customHeight="1">
      <c r="A43" s="171"/>
      <c r="B43" s="159" t="s">
        <v>100</v>
      </c>
      <c r="C43" s="80"/>
      <c r="D43" s="87"/>
      <c r="E43" s="89">
        <v>2219</v>
      </c>
      <c r="F43" s="89">
        <v>5171</v>
      </c>
      <c r="G43" s="90" t="s">
        <v>99</v>
      </c>
      <c r="H43" s="91">
        <v>800</v>
      </c>
      <c r="I43" s="121">
        <v>-27</v>
      </c>
      <c r="J43" s="74">
        <f t="shared" si="1"/>
        <v>773</v>
      </c>
    </row>
    <row r="44" spans="1:10" ht="12.6" customHeight="1">
      <c r="A44" s="171"/>
      <c r="B44" s="113" t="s">
        <v>102</v>
      </c>
      <c r="C44" s="80"/>
      <c r="D44" s="87"/>
      <c r="E44" s="89">
        <v>3421</v>
      </c>
      <c r="F44" s="89">
        <v>5171</v>
      </c>
      <c r="G44" s="90" t="s">
        <v>103</v>
      </c>
      <c r="H44" s="92">
        <v>1600</v>
      </c>
      <c r="I44" s="156">
        <v>150</v>
      </c>
      <c r="J44" s="130">
        <f t="shared" si="1"/>
        <v>1750</v>
      </c>
    </row>
    <row r="45" spans="1:10" ht="12.6" customHeight="1">
      <c r="A45" s="171" t="s">
        <v>39</v>
      </c>
      <c r="B45" s="82" t="s">
        <v>111</v>
      </c>
      <c r="C45" s="80"/>
      <c r="D45" s="81"/>
      <c r="E45" s="81">
        <v>3412</v>
      </c>
      <c r="F45" s="81">
        <v>5151</v>
      </c>
      <c r="G45" s="88" t="s">
        <v>108</v>
      </c>
      <c r="H45" s="74">
        <v>400</v>
      </c>
      <c r="I45" s="77">
        <v>100</v>
      </c>
      <c r="J45" s="74">
        <f t="shared" si="1"/>
        <v>500</v>
      </c>
    </row>
    <row r="46" spans="1:10" ht="12.6" customHeight="1">
      <c r="A46" s="171"/>
      <c r="B46" s="82" t="s">
        <v>125</v>
      </c>
      <c r="C46" s="62"/>
      <c r="D46" s="56"/>
      <c r="E46" s="56">
        <v>3412</v>
      </c>
      <c r="F46" s="56">
        <v>5139</v>
      </c>
      <c r="G46" s="70" t="s">
        <v>108</v>
      </c>
      <c r="H46" s="18">
        <v>220</v>
      </c>
      <c r="I46" s="19">
        <v>-100</v>
      </c>
      <c r="J46" s="18">
        <f t="shared" si="1"/>
        <v>120</v>
      </c>
    </row>
    <row r="47" spans="1:10" ht="12.6" customHeight="1">
      <c r="A47" s="171"/>
      <c r="B47" s="165" t="s">
        <v>113</v>
      </c>
      <c r="C47" s="63"/>
      <c r="D47" s="63"/>
      <c r="E47" s="72">
        <v>3412</v>
      </c>
      <c r="F47" s="127">
        <v>5154</v>
      </c>
      <c r="G47" s="128" t="s">
        <v>109</v>
      </c>
      <c r="H47" s="129">
        <v>220</v>
      </c>
      <c r="I47" s="22">
        <v>100</v>
      </c>
      <c r="J47" s="130">
        <f t="shared" si="1"/>
        <v>320</v>
      </c>
    </row>
    <row r="48" spans="1:10" ht="12.6" customHeight="1">
      <c r="A48" s="171"/>
      <c r="B48" s="165" t="s">
        <v>112</v>
      </c>
      <c r="C48" s="63"/>
      <c r="D48" s="63"/>
      <c r="E48" s="72">
        <v>3412</v>
      </c>
      <c r="F48" s="127">
        <v>5169</v>
      </c>
      <c r="G48" s="128" t="s">
        <v>109</v>
      </c>
      <c r="H48" s="129">
        <v>2891</v>
      </c>
      <c r="I48" s="22">
        <v>-100</v>
      </c>
      <c r="J48" s="130">
        <f t="shared" si="1"/>
        <v>2791</v>
      </c>
    </row>
    <row r="49" spans="1:10" ht="12.6" customHeight="1">
      <c r="A49" s="171"/>
      <c r="B49" s="165" t="s">
        <v>115</v>
      </c>
      <c r="C49" s="63"/>
      <c r="D49" s="63"/>
      <c r="E49" s="72">
        <v>3429</v>
      </c>
      <c r="F49" s="127">
        <v>5169</v>
      </c>
      <c r="G49" s="128" t="s">
        <v>110</v>
      </c>
      <c r="H49" s="129">
        <v>674</v>
      </c>
      <c r="I49" s="22">
        <v>100</v>
      </c>
      <c r="J49" s="130">
        <f t="shared" si="1"/>
        <v>774</v>
      </c>
    </row>
    <row r="50" spans="1:10" ht="12.6" customHeight="1">
      <c r="A50" s="171"/>
      <c r="B50" s="165" t="s">
        <v>114</v>
      </c>
      <c r="C50" s="63"/>
      <c r="D50" s="63"/>
      <c r="E50" s="72">
        <v>3429</v>
      </c>
      <c r="F50" s="127">
        <v>5171</v>
      </c>
      <c r="G50" s="128" t="s">
        <v>110</v>
      </c>
      <c r="H50" s="129">
        <v>957</v>
      </c>
      <c r="I50" s="22">
        <v>-100</v>
      </c>
      <c r="J50" s="130">
        <f t="shared" si="1"/>
        <v>857</v>
      </c>
    </row>
    <row r="51" spans="1:10" ht="12.6" customHeight="1">
      <c r="A51" s="162" t="s">
        <v>40</v>
      </c>
      <c r="B51" s="165" t="s">
        <v>123</v>
      </c>
      <c r="C51" s="63"/>
      <c r="D51" s="63"/>
      <c r="E51" s="72">
        <v>5512</v>
      </c>
      <c r="F51" s="127">
        <v>5321</v>
      </c>
      <c r="G51" s="128"/>
      <c r="H51" s="92">
        <v>15</v>
      </c>
      <c r="I51" s="22">
        <v>-15</v>
      </c>
      <c r="J51" s="130">
        <f t="shared" si="1"/>
        <v>0</v>
      </c>
    </row>
    <row r="52" spans="1:10" ht="12.6" customHeight="1">
      <c r="A52" s="164" t="s">
        <v>126</v>
      </c>
      <c r="B52" s="166" t="s">
        <v>130</v>
      </c>
      <c r="C52" s="167"/>
      <c r="D52" s="167"/>
      <c r="E52" s="168">
        <v>3421</v>
      </c>
      <c r="F52" s="168">
        <v>5222</v>
      </c>
      <c r="G52" s="169" t="s">
        <v>127</v>
      </c>
      <c r="H52" s="91">
        <v>46.9</v>
      </c>
      <c r="I52" s="19">
        <v>5</v>
      </c>
      <c r="J52" s="74">
        <f t="shared" si="1"/>
        <v>51.9</v>
      </c>
    </row>
    <row r="53" spans="1:10" ht="11.25" customHeight="1">
      <c r="A53" s="8"/>
      <c r="B53" s="138"/>
      <c r="C53" s="139"/>
      <c r="D53" s="139"/>
      <c r="E53" s="140"/>
      <c r="F53" s="141" t="s">
        <v>41</v>
      </c>
      <c r="G53" s="142"/>
      <c r="H53" s="130">
        <f>SUM(H29:H44)</f>
        <v>12588.5</v>
      </c>
      <c r="I53" s="137">
        <f>SUM(I29:I52)</f>
        <v>223</v>
      </c>
      <c r="J53" s="130">
        <f>SUM(J29:J44)</f>
        <v>12821.5</v>
      </c>
    </row>
    <row r="54" spans="1:11" ht="12.95" customHeight="1">
      <c r="A54" s="66" t="s">
        <v>30</v>
      </c>
      <c r="B54" s="138"/>
      <c r="C54" s="139"/>
      <c r="D54" s="139"/>
      <c r="E54" s="143"/>
      <c r="F54" s="138"/>
      <c r="G54" s="138"/>
      <c r="H54" s="144"/>
      <c r="I54" s="144"/>
      <c r="J54" s="145"/>
      <c r="K54" s="9"/>
    </row>
    <row r="55" spans="1:11" ht="12.95" customHeight="1">
      <c r="A55" s="172" t="s">
        <v>8</v>
      </c>
      <c r="B55" s="113" t="s">
        <v>96</v>
      </c>
      <c r="C55" s="80"/>
      <c r="D55" s="81"/>
      <c r="E55" s="81">
        <v>3639</v>
      </c>
      <c r="F55" s="81">
        <v>6121</v>
      </c>
      <c r="G55" s="81">
        <v>7252</v>
      </c>
      <c r="H55" s="74">
        <v>5200</v>
      </c>
      <c r="I55" s="77">
        <v>-83</v>
      </c>
      <c r="J55" s="74">
        <f aca="true" t="shared" si="2" ref="J55:J60">H55+I55</f>
        <v>5117</v>
      </c>
      <c r="K55" s="9"/>
    </row>
    <row r="56" spans="1:11" ht="12.95" customHeight="1">
      <c r="A56" s="172"/>
      <c r="B56" s="105" t="s">
        <v>97</v>
      </c>
      <c r="C56" s="104" t="s">
        <v>38</v>
      </c>
      <c r="D56" s="112"/>
      <c r="E56" s="112">
        <v>3639</v>
      </c>
      <c r="F56" s="112">
        <v>6122</v>
      </c>
      <c r="G56" s="112">
        <v>8266</v>
      </c>
      <c r="H56" s="108">
        <v>0</v>
      </c>
      <c r="I56" s="117">
        <v>390</v>
      </c>
      <c r="J56" s="108">
        <f t="shared" si="2"/>
        <v>390</v>
      </c>
      <c r="K56" s="9"/>
    </row>
    <row r="57" spans="1:11" ht="12.95" customHeight="1">
      <c r="A57" s="172"/>
      <c r="B57" s="87" t="s">
        <v>107</v>
      </c>
      <c r="C57" s="80"/>
      <c r="D57" s="81"/>
      <c r="E57" s="81">
        <v>3639</v>
      </c>
      <c r="F57" s="81">
        <v>6121</v>
      </c>
      <c r="G57" s="81">
        <v>7252</v>
      </c>
      <c r="H57" s="74">
        <v>5200</v>
      </c>
      <c r="I57" s="77">
        <v>-390</v>
      </c>
      <c r="J57" s="74">
        <f t="shared" si="2"/>
        <v>4810</v>
      </c>
      <c r="K57" s="9"/>
    </row>
    <row r="58" spans="1:11" ht="12.95" customHeight="1">
      <c r="A58" s="172"/>
      <c r="B58" s="87" t="s">
        <v>106</v>
      </c>
      <c r="C58" s="80"/>
      <c r="D58" s="81"/>
      <c r="E58" s="81">
        <v>3412</v>
      </c>
      <c r="F58" s="157">
        <v>6121</v>
      </c>
      <c r="G58" s="158">
        <v>8250</v>
      </c>
      <c r="H58" s="93">
        <v>297</v>
      </c>
      <c r="I58" s="133">
        <v>115</v>
      </c>
      <c r="J58" s="74">
        <f t="shared" si="2"/>
        <v>412</v>
      </c>
      <c r="K58" s="9"/>
    </row>
    <row r="59" spans="1:11" ht="12.95" customHeight="1">
      <c r="A59" s="172"/>
      <c r="B59" s="87" t="s">
        <v>105</v>
      </c>
      <c r="C59" s="80"/>
      <c r="D59" s="81"/>
      <c r="E59" s="81">
        <v>2212</v>
      </c>
      <c r="F59" s="157">
        <v>6121</v>
      </c>
      <c r="G59" s="158">
        <v>8230</v>
      </c>
      <c r="H59" s="93">
        <v>280</v>
      </c>
      <c r="I59" s="133">
        <v>-115</v>
      </c>
      <c r="J59" s="74">
        <f t="shared" si="2"/>
        <v>165</v>
      </c>
      <c r="K59" s="9"/>
    </row>
    <row r="60" spans="1:11" ht="12.95" customHeight="1">
      <c r="A60" s="172"/>
      <c r="B60" s="87" t="s">
        <v>104</v>
      </c>
      <c r="C60" s="80"/>
      <c r="D60" s="81"/>
      <c r="E60" s="81">
        <v>3421</v>
      </c>
      <c r="F60" s="81">
        <v>6121</v>
      </c>
      <c r="G60" s="81">
        <v>7251</v>
      </c>
      <c r="H60" s="74">
        <v>3573</v>
      </c>
      <c r="I60" s="77">
        <v>-150</v>
      </c>
      <c r="J60" s="74">
        <f t="shared" si="2"/>
        <v>3423</v>
      </c>
      <c r="K60" s="9"/>
    </row>
    <row r="61" spans="1:11" ht="12.95" customHeight="1">
      <c r="A61" s="163" t="s">
        <v>11</v>
      </c>
      <c r="B61" s="110" t="s">
        <v>131</v>
      </c>
      <c r="C61" s="104" t="s">
        <v>38</v>
      </c>
      <c r="D61" s="105"/>
      <c r="E61" s="106">
        <v>5512</v>
      </c>
      <c r="F61" s="106">
        <v>6341</v>
      </c>
      <c r="G61" s="107"/>
      <c r="H61" s="109">
        <v>0</v>
      </c>
      <c r="I61" s="117">
        <v>15</v>
      </c>
      <c r="J61" s="108">
        <f>H61+I61</f>
        <v>15</v>
      </c>
      <c r="K61" s="9"/>
    </row>
    <row r="62" spans="1:11" ht="12.95" customHeight="1">
      <c r="A62" s="163" t="s">
        <v>28</v>
      </c>
      <c r="B62" s="113" t="s">
        <v>132</v>
      </c>
      <c r="C62" s="80"/>
      <c r="D62" s="87"/>
      <c r="E62" s="89">
        <v>3639</v>
      </c>
      <c r="F62" s="89">
        <v>6121</v>
      </c>
      <c r="G62" s="90" t="s">
        <v>91</v>
      </c>
      <c r="H62" s="91">
        <v>7561.06</v>
      </c>
      <c r="I62" s="77">
        <v>-5</v>
      </c>
      <c r="J62" s="74">
        <f>H62+I62</f>
        <v>7556.06</v>
      </c>
      <c r="K62" s="9"/>
    </row>
    <row r="63" spans="1:10" ht="11.25" customHeight="1">
      <c r="A63" s="15"/>
      <c r="C63" s="139"/>
      <c r="D63" s="139"/>
      <c r="E63" s="143"/>
      <c r="F63" s="146" t="s">
        <v>22</v>
      </c>
      <c r="G63" s="147"/>
      <c r="H63" s="148">
        <f>SUM(H55:H60)</f>
        <v>14550</v>
      </c>
      <c r="I63" s="149">
        <f>SUM(I55:I62)</f>
        <v>-223</v>
      </c>
      <c r="J63" s="148">
        <f>SUM(J55:J60)</f>
        <v>14317</v>
      </c>
    </row>
    <row r="64" spans="1:10" ht="11.25" customHeight="1">
      <c r="A64" s="15"/>
      <c r="B64" s="12"/>
      <c r="C64" s="15"/>
      <c r="D64" s="15"/>
      <c r="E64" s="13"/>
      <c r="F64" s="13"/>
      <c r="G64" s="64"/>
      <c r="H64" s="29"/>
      <c r="I64" s="20"/>
      <c r="J64" s="14"/>
    </row>
    <row r="65" spans="2:10" ht="11.25" customHeight="1">
      <c r="B65" s="21" t="s">
        <v>56</v>
      </c>
      <c r="C65" s="6"/>
      <c r="D65" s="6"/>
      <c r="E65" s="43" t="s">
        <v>9</v>
      </c>
      <c r="F65" s="48"/>
      <c r="G65" s="41"/>
      <c r="H65" s="19"/>
      <c r="I65" s="19">
        <f>I24</f>
        <v>2866.75</v>
      </c>
      <c r="J65" s="19"/>
    </row>
    <row r="66" spans="2:9" ht="11.25" customHeight="1">
      <c r="B66" s="9"/>
      <c r="C66" s="6"/>
      <c r="D66" s="6"/>
      <c r="E66" s="37" t="s">
        <v>16</v>
      </c>
      <c r="F66" s="47"/>
      <c r="G66" s="44"/>
      <c r="H66" s="19"/>
      <c r="I66" s="19">
        <f>I53+I25</f>
        <v>579.4</v>
      </c>
    </row>
    <row r="67" spans="2:10" ht="11.25" customHeight="1">
      <c r="B67" s="9"/>
      <c r="C67" s="6"/>
      <c r="D67" s="6"/>
      <c r="E67" s="8" t="s">
        <v>14</v>
      </c>
      <c r="F67" s="9"/>
      <c r="G67" s="42"/>
      <c r="H67" s="39"/>
      <c r="I67" s="19">
        <f>I63+I26</f>
        <v>2287.35</v>
      </c>
      <c r="J67" s="18"/>
    </row>
    <row r="68" spans="2:10" ht="11.25" customHeight="1">
      <c r="B68" s="9"/>
      <c r="C68" s="6"/>
      <c r="D68" s="6"/>
      <c r="E68" s="37" t="s">
        <v>23</v>
      </c>
      <c r="F68" s="47"/>
      <c r="G68" s="44"/>
      <c r="H68" s="39"/>
      <c r="I68" s="19">
        <f>I66+I67</f>
        <v>2866.75</v>
      </c>
      <c r="J68" s="18"/>
    </row>
    <row r="69" spans="2:10" ht="11.25" customHeight="1">
      <c r="B69" s="9"/>
      <c r="C69" s="6"/>
      <c r="D69" s="6"/>
      <c r="E69" s="45" t="s">
        <v>15</v>
      </c>
      <c r="F69" s="9"/>
      <c r="G69" s="42"/>
      <c r="H69" s="40"/>
      <c r="I69" s="19">
        <f>I65-I68</f>
        <v>0</v>
      </c>
      <c r="J69" s="18"/>
    </row>
    <row r="70" spans="2:10" ht="11.25" customHeight="1">
      <c r="B70" s="9"/>
      <c r="C70" s="6"/>
      <c r="D70" s="6"/>
      <c r="E70" s="38" t="s">
        <v>31</v>
      </c>
      <c r="F70" s="47"/>
      <c r="G70" s="44"/>
      <c r="H70" s="40"/>
      <c r="I70" s="19">
        <v>0</v>
      </c>
      <c r="J70" s="18"/>
    </row>
    <row r="71" spans="5:10" ht="11.25" customHeight="1">
      <c r="E71" s="69" t="s">
        <v>37</v>
      </c>
      <c r="G71" s="9"/>
      <c r="H71" s="98">
        <v>43369</v>
      </c>
      <c r="I71" s="7"/>
      <c r="J71" s="98">
        <v>43384</v>
      </c>
    </row>
    <row r="72" spans="2:10" ht="11.25" customHeight="1">
      <c r="B72" s="21" t="s">
        <v>57</v>
      </c>
      <c r="C72" s="6"/>
      <c r="D72" s="6"/>
      <c r="E72" s="46" t="s">
        <v>13</v>
      </c>
      <c r="F72" s="48"/>
      <c r="G72" s="41"/>
      <c r="H72" s="99">
        <v>463121.64</v>
      </c>
      <c r="I72" s="77">
        <f>I65</f>
        <v>2866.75</v>
      </c>
      <c r="J72" s="77">
        <f>H72+I72</f>
        <v>465988.39</v>
      </c>
    </row>
    <row r="73" spans="2:10" ht="11.25" customHeight="1">
      <c r="B73" s="9"/>
      <c r="C73" s="6"/>
      <c r="D73" s="6"/>
      <c r="E73" s="37" t="s">
        <v>16</v>
      </c>
      <c r="F73" s="47"/>
      <c r="G73" s="44"/>
      <c r="H73" s="100">
        <v>357327.07</v>
      </c>
      <c r="I73" s="77">
        <f>I66</f>
        <v>579.4</v>
      </c>
      <c r="J73" s="74">
        <f>H73+I73</f>
        <v>357906.47000000003</v>
      </c>
    </row>
    <row r="74" spans="2:10" ht="11.25" customHeight="1">
      <c r="B74" s="9"/>
      <c r="C74" s="6"/>
      <c r="D74" s="6"/>
      <c r="E74" s="8" t="s">
        <v>14</v>
      </c>
      <c r="F74" s="9"/>
      <c r="G74" s="42"/>
      <c r="H74" s="100">
        <v>144271.31</v>
      </c>
      <c r="I74" s="77">
        <f>I67</f>
        <v>2287.35</v>
      </c>
      <c r="J74" s="74">
        <f>H74+I74</f>
        <v>146558.66</v>
      </c>
    </row>
    <row r="75" spans="2:10" ht="11.25" customHeight="1">
      <c r="B75" s="2" t="s">
        <v>55</v>
      </c>
      <c r="E75" s="38" t="s">
        <v>24</v>
      </c>
      <c r="F75" s="47"/>
      <c r="G75" s="44"/>
      <c r="H75" s="77">
        <f>SUM(H73:H74)</f>
        <v>501598.38</v>
      </c>
      <c r="I75" s="77">
        <f>SUM(I73:I74)</f>
        <v>2866.75</v>
      </c>
      <c r="J75" s="77">
        <f>SUM(J73:J74)</f>
        <v>504465.13</v>
      </c>
    </row>
    <row r="76" spans="5:10" ht="11.25" customHeight="1">
      <c r="E76" s="8" t="s">
        <v>17</v>
      </c>
      <c r="F76" s="9"/>
      <c r="G76" s="42"/>
      <c r="H76" s="74">
        <f>H72-H75</f>
        <v>-38476.73999999999</v>
      </c>
      <c r="I76" s="77">
        <f>I72-I75</f>
        <v>0</v>
      </c>
      <c r="J76" s="74">
        <f>J72-J75</f>
        <v>-38476.73999999999</v>
      </c>
    </row>
    <row r="77" spans="5:10" ht="11.25" customHeight="1">
      <c r="E77" s="38" t="s">
        <v>25</v>
      </c>
      <c r="F77" s="47"/>
      <c r="G77" s="44"/>
      <c r="H77" s="101">
        <v>38476.74</v>
      </c>
      <c r="I77" s="77">
        <f>I70</f>
        <v>0</v>
      </c>
      <c r="J77" s="77">
        <f>H77+I77</f>
        <v>38476.74</v>
      </c>
    </row>
    <row r="78" spans="8:10" ht="11.25" customHeight="1">
      <c r="H78" s="102" t="s">
        <v>45</v>
      </c>
      <c r="I78" s="7"/>
      <c r="J78" s="7"/>
    </row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</sheetData>
  <mergeCells count="16">
    <mergeCell ref="A55:A60"/>
    <mergeCell ref="A45:A50"/>
    <mergeCell ref="E2:E3"/>
    <mergeCell ref="F2:F3"/>
    <mergeCell ref="G2:G3"/>
    <mergeCell ref="A5:A16"/>
    <mergeCell ref="B2:B3"/>
    <mergeCell ref="A17:A19"/>
    <mergeCell ref="A20:A21"/>
    <mergeCell ref="A22:A23"/>
    <mergeCell ref="A33:A34"/>
    <mergeCell ref="A29:A30"/>
    <mergeCell ref="A31:A32"/>
    <mergeCell ref="A35:A38"/>
    <mergeCell ref="A39:A40"/>
    <mergeCell ref="A41:A44"/>
  </mergeCells>
  <conditionalFormatting sqref="B1:B2">
    <cfRule type="expression" priority="34" dxfId="2" stopIfTrue="1">
      <formula>$L1="Z"</formula>
    </cfRule>
    <cfRule type="expression" priority="35" dxfId="1" stopIfTrue="1">
      <formula>$L1="T"</formula>
    </cfRule>
    <cfRule type="expression" priority="36" dxfId="0" stopIfTrue="1">
      <formula>$L1="Y"</formula>
    </cfRule>
  </conditionalFormatting>
  <conditionalFormatting sqref="B2">
    <cfRule type="expression" priority="31" dxfId="2" stopIfTrue="1">
      <formula>$L2="Z"</formula>
    </cfRule>
    <cfRule type="expression" priority="32" dxfId="1" stopIfTrue="1">
      <formula>$L2="T"</formula>
    </cfRule>
    <cfRule type="expression" priority="33" dxfId="0" stopIfTrue="1">
      <formula>$L2="Y"</formula>
    </cfRule>
  </conditionalFormatting>
  <conditionalFormatting sqref="C10:D12 C24:D26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conditionalFormatting sqref="H66">
    <cfRule type="expression" priority="25" dxfId="2" stopIfTrue="1">
      <formula>$J66="Z"</formula>
    </cfRule>
    <cfRule type="expression" priority="26" dxfId="1" stopIfTrue="1">
      <formula>$J66="T"</formula>
    </cfRule>
    <cfRule type="expression" priority="27" dxfId="0" stopIfTrue="1">
      <formula>$J66="Y"</formula>
    </cfRule>
  </conditionalFormatting>
  <conditionalFormatting sqref="H67">
    <cfRule type="expression" priority="22" dxfId="2" stopIfTrue="1">
      <formula>$J67="Z"</formula>
    </cfRule>
    <cfRule type="expression" priority="23" dxfId="1" stopIfTrue="1">
      <formula>$J67="T"</formula>
    </cfRule>
    <cfRule type="expression" priority="24" dxfId="0" stopIfTrue="1">
      <formula>$J67="Y"</formula>
    </cfRule>
  </conditionalFormatting>
  <conditionalFormatting sqref="H68">
    <cfRule type="expression" priority="19" dxfId="2" stopIfTrue="1">
      <formula>$J68="Z"</formula>
    </cfRule>
    <cfRule type="expression" priority="20" dxfId="1" stopIfTrue="1">
      <formula>$J68="T"</formula>
    </cfRule>
    <cfRule type="expression" priority="21" dxfId="0" stopIfTrue="1">
      <formula>$J68="Y"</formula>
    </cfRule>
  </conditionalFormatting>
  <conditionalFormatting sqref="B1:B2">
    <cfRule type="expression" priority="16" dxfId="2" stopIfTrue="1">
      <formula>$L1="Z"</formula>
    </cfRule>
    <cfRule type="expression" priority="17" dxfId="1" stopIfTrue="1">
      <formula>$L1="T"</formula>
    </cfRule>
    <cfRule type="expression" priority="18" dxfId="0" stopIfTrue="1">
      <formula>$L1="Y"</formula>
    </cfRule>
  </conditionalFormatting>
  <conditionalFormatting sqref="B2">
    <cfRule type="expression" priority="13" dxfId="2" stopIfTrue="1">
      <formula>$L2="Z"</formula>
    </cfRule>
    <cfRule type="expression" priority="14" dxfId="1" stopIfTrue="1">
      <formula>$L2="T"</formula>
    </cfRule>
    <cfRule type="expression" priority="15" dxfId="0" stopIfTrue="1">
      <formula>$L2="Y"</formula>
    </cfRule>
  </conditionalFormatting>
  <conditionalFormatting sqref="H72">
    <cfRule type="expression" priority="7" dxfId="2" stopIfTrue="1">
      <formula>$J72="Z"</formula>
    </cfRule>
    <cfRule type="expression" priority="8" dxfId="1" stopIfTrue="1">
      <formula>$J72="T"</formula>
    </cfRule>
    <cfRule type="expression" priority="9" dxfId="0" stopIfTrue="1">
      <formula>$J72="Y"</formula>
    </cfRule>
  </conditionalFormatting>
  <conditionalFormatting sqref="H73">
    <cfRule type="expression" priority="4" dxfId="2" stopIfTrue="1">
      <formula>$J73="Z"</formula>
    </cfRule>
    <cfRule type="expression" priority="5" dxfId="1" stopIfTrue="1">
      <formula>$J73="T"</formula>
    </cfRule>
    <cfRule type="expression" priority="6" dxfId="0" stopIfTrue="1">
      <formula>$J73="Y"</formula>
    </cfRule>
  </conditionalFormatting>
  <conditionalFormatting sqref="H74">
    <cfRule type="expression" priority="1" dxfId="2" stopIfTrue="1">
      <formula>$J74="Z"</formula>
    </cfRule>
    <cfRule type="expression" priority="2" dxfId="1" stopIfTrue="1">
      <formula>$J74="T"</formula>
    </cfRule>
    <cfRule type="expression" priority="3" dxfId="0" stopIfTrue="1">
      <formula>$J74="Y"</formula>
    </cfRule>
  </conditionalFormatting>
  <printOptions/>
  <pageMargins left="0.54" right="0.35433070866141736" top="0.43" bottom="0.3149606299212598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6:E16"/>
  <sheetViews>
    <sheetView workbookViewId="0" topLeftCell="A1">
      <selection activeCell="D14" sqref="D14"/>
    </sheetView>
  </sheetViews>
  <sheetFormatPr defaultColWidth="9.00390625" defaultRowHeight="12.75"/>
  <sheetData>
    <row r="6" spans="3:5" ht="12.75">
      <c r="C6">
        <v>-45000</v>
      </c>
      <c r="E6">
        <v>60000</v>
      </c>
    </row>
    <row r="7" spans="3:5" ht="12.75">
      <c r="C7">
        <v>-85000</v>
      </c>
      <c r="E7">
        <v>45000</v>
      </c>
    </row>
    <row r="8" spans="3:5" ht="12.75">
      <c r="C8">
        <v>-50000</v>
      </c>
      <c r="E8">
        <v>15000</v>
      </c>
    </row>
    <row r="9" spans="3:5" ht="12.75">
      <c r="C9">
        <v>-113400</v>
      </c>
      <c r="E9">
        <v>7000</v>
      </c>
    </row>
    <row r="10" spans="3:5" ht="12.75">
      <c r="C10">
        <v>-25000</v>
      </c>
      <c r="E10">
        <v>25000</v>
      </c>
    </row>
    <row r="11" spans="3:5" ht="12.75">
      <c r="C11">
        <f>SUM(C6:C10)</f>
        <v>-318400</v>
      </c>
      <c r="E11">
        <v>120000</v>
      </c>
    </row>
    <row r="12" ht="12.75">
      <c r="E12">
        <v>10000</v>
      </c>
    </row>
    <row r="13" ht="12.75">
      <c r="E13">
        <v>8400</v>
      </c>
    </row>
    <row r="14" ht="12.75">
      <c r="E14">
        <v>3000</v>
      </c>
    </row>
    <row r="15" ht="12.75">
      <c r="E15">
        <v>25000</v>
      </c>
    </row>
    <row r="16" ht="12.75">
      <c r="E16">
        <f>SUM(E6:E15)</f>
        <v>318400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Jan</dc:creator>
  <cp:keywords/>
  <dc:description/>
  <cp:lastModifiedBy>Foltýnová Jiřina</cp:lastModifiedBy>
  <cp:lastPrinted>2018-10-11T08:21:44Z</cp:lastPrinted>
  <dcterms:created xsi:type="dcterms:W3CDTF">2004-05-12T14:10:42Z</dcterms:created>
  <dcterms:modified xsi:type="dcterms:W3CDTF">2018-10-15T05:09:44Z</dcterms:modified>
  <cp:category/>
  <cp:version/>
  <cp:contentType/>
  <cp:contentStatus/>
</cp:coreProperties>
</file>