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02\users\stetkarova\RO\2024\10\"/>
    </mc:Choice>
  </mc:AlternateContent>
  <bookViews>
    <workbookView xWindow="240" yWindow="45" windowWidth="20115" windowHeight="7995"/>
  </bookViews>
  <sheets>
    <sheet name="RO č. 10" sheetId="5" r:id="rId1"/>
  </sheets>
  <calcPr calcId="162913"/>
</workbook>
</file>

<file path=xl/calcChain.xml><?xml version="1.0" encoding="utf-8"?>
<calcChain xmlns="http://schemas.openxmlformats.org/spreadsheetml/2006/main">
  <c r="I37" i="5" l="1"/>
  <c r="H37" i="5"/>
  <c r="I36" i="5"/>
  <c r="J36" i="5"/>
  <c r="H36" i="5"/>
  <c r="J35" i="5"/>
  <c r="J34" i="5"/>
  <c r="I83" i="5" l="1"/>
  <c r="I70" i="5"/>
  <c r="J81" i="5"/>
  <c r="J80" i="5"/>
  <c r="J69" i="5"/>
  <c r="J79" i="5"/>
  <c r="J68" i="5"/>
  <c r="J67" i="5"/>
  <c r="J66" i="5"/>
  <c r="J65" i="5"/>
  <c r="J64" i="5"/>
  <c r="J78" i="5"/>
  <c r="J77" i="5"/>
  <c r="J76" i="5"/>
  <c r="J75" i="5"/>
  <c r="J63" i="5"/>
  <c r="J62" i="5"/>
  <c r="J61" i="5"/>
  <c r="J60" i="5"/>
  <c r="J74" i="5"/>
  <c r="J59" i="5"/>
  <c r="J73" i="5"/>
  <c r="J82" i="5" l="1"/>
  <c r="I38" i="5" l="1"/>
  <c r="H38" i="5"/>
  <c r="J33" i="5" l="1"/>
  <c r="J32" i="5"/>
  <c r="J31" i="5"/>
  <c r="J30" i="5"/>
  <c r="J29" i="5"/>
  <c r="J28" i="5"/>
  <c r="J27" i="5"/>
  <c r="J26" i="5"/>
  <c r="J25" i="5"/>
  <c r="J24" i="5"/>
  <c r="J23" i="5"/>
  <c r="J22" i="5" l="1"/>
  <c r="J38" i="5" s="1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58" i="5" l="1"/>
  <c r="J57" i="5"/>
  <c r="J6" i="5"/>
  <c r="J37" i="5" s="1"/>
  <c r="J5" i="5"/>
  <c r="J56" i="5" l="1"/>
  <c r="J55" i="5"/>
  <c r="J54" i="5"/>
  <c r="J53" i="5"/>
  <c r="J52" i="5" l="1"/>
  <c r="J51" i="5"/>
  <c r="J50" i="5"/>
  <c r="J49" i="5"/>
  <c r="J48" i="5"/>
  <c r="J72" i="5"/>
  <c r="J83" i="5" s="1"/>
  <c r="J47" i="5"/>
  <c r="J46" i="5"/>
  <c r="J45" i="5"/>
  <c r="J44" i="5"/>
  <c r="J43" i="5"/>
  <c r="J42" i="5"/>
  <c r="J41" i="5"/>
  <c r="J70" i="5" l="1"/>
  <c r="H70" i="5"/>
  <c r="H83" i="5" l="1"/>
  <c r="N38" i="5" l="1"/>
  <c r="I86" i="5" l="1"/>
  <c r="I93" i="5" s="1"/>
  <c r="I100" i="5" s="1"/>
  <c r="J100" i="5" s="1"/>
  <c r="H86" i="5"/>
  <c r="J85" i="5"/>
  <c r="I88" i="5"/>
  <c r="H98" i="5"/>
  <c r="H99" i="5" s="1"/>
  <c r="I97" i="5" l="1"/>
  <c r="J97" i="5" s="1"/>
  <c r="J86" i="5"/>
  <c r="I89" i="5"/>
  <c r="H39" i="5"/>
  <c r="I39" i="5"/>
  <c r="I95" i="5"/>
  <c r="I90" i="5"/>
  <c r="I96" i="5"/>
  <c r="I91" i="5" l="1"/>
  <c r="I92" i="5" s="1"/>
  <c r="J39" i="5"/>
  <c r="I98" i="5"/>
  <c r="I99" i="5" s="1"/>
  <c r="J96" i="5"/>
  <c r="J98" i="5" s="1"/>
  <c r="J95" i="5"/>
  <c r="J99" i="5" l="1"/>
</calcChain>
</file>

<file path=xl/sharedStrings.xml><?xml version="1.0" encoding="utf-8"?>
<sst xmlns="http://schemas.openxmlformats.org/spreadsheetml/2006/main" count="226" uniqueCount="165">
  <si>
    <t>Poř.</t>
  </si>
  <si>
    <t xml:space="preserve"> </t>
  </si>
  <si>
    <t>Účel.</t>
  </si>
  <si>
    <t>§</t>
  </si>
  <si>
    <t>Pol.</t>
  </si>
  <si>
    <t>Org.</t>
  </si>
  <si>
    <t xml:space="preserve">Platný </t>
  </si>
  <si>
    <t>RO</t>
  </si>
  <si>
    <t>Nový</t>
  </si>
  <si>
    <t>čís.</t>
  </si>
  <si>
    <t>znak</t>
  </si>
  <si>
    <t>rozpočet</t>
  </si>
  <si>
    <t xml:space="preserve">A) Změny příjmů a jejich použití </t>
  </si>
  <si>
    <t>1.</t>
  </si>
  <si>
    <t>2.</t>
  </si>
  <si>
    <t>3.</t>
  </si>
  <si>
    <t>Příjmy celkem</t>
  </si>
  <si>
    <t>Výdaje provozní (běžné)</t>
  </si>
  <si>
    <t>Výdaje (investiční)</t>
  </si>
  <si>
    <t>Příjmy - výdaje</t>
  </si>
  <si>
    <t>B) Změny v běžných výdajích</t>
  </si>
  <si>
    <t>Výdaje běžné saldo</t>
  </si>
  <si>
    <t xml:space="preserve">C) Změny v investicích  </t>
  </si>
  <si>
    <t>Investice saldo</t>
  </si>
  <si>
    <t>Běžné výdaje</t>
  </si>
  <si>
    <t>Investice</t>
  </si>
  <si>
    <t>Celkové výdaje (běžné+investice)</t>
  </si>
  <si>
    <t>P-V-I</t>
  </si>
  <si>
    <t>Financování</t>
  </si>
  <si>
    <t>Příjmy</t>
  </si>
  <si>
    <t>Celkové výdaje (BV+inv)</t>
  </si>
  <si>
    <t>Finance</t>
  </si>
  <si>
    <t>Rekapitulace Rozpočtového opatření</t>
  </si>
  <si>
    <t>D) Změny ve financování</t>
  </si>
  <si>
    <t>Financování saldo</t>
  </si>
  <si>
    <t>4.</t>
  </si>
  <si>
    <t>Rekapitulace celkového rozpočtu města na rok 2024 včetně RO</t>
  </si>
  <si>
    <t>P= příjmy   V= výdaje   NZ= nově zařazeno do R2024</t>
  </si>
  <si>
    <t>Re-use</t>
  </si>
  <si>
    <t>MS dividendy</t>
  </si>
  <si>
    <t>rozdělení</t>
  </si>
  <si>
    <t>snižuji příjem dotace: 2 400 (plán) - 2 174,5 (skut.) =</t>
  </si>
  <si>
    <t>snižuji příjem z popl. za ukládání odpadů</t>
  </si>
  <si>
    <t>č. 10</t>
  </si>
  <si>
    <t>Otrokovice, 4.9.2024</t>
  </si>
  <si>
    <t>0326</t>
  </si>
  <si>
    <t>0327</t>
  </si>
  <si>
    <t>KRŘ Stroje, přístroje a zařízení</t>
  </si>
  <si>
    <t>KRŘ Ostatní platy</t>
  </si>
  <si>
    <t>KRŘ Drobný dlouhodobý hmotný majetek</t>
  </si>
  <si>
    <t>KRŘ Potraviny</t>
  </si>
  <si>
    <t>KRŘ Nákup ostatních služeb</t>
  </si>
  <si>
    <t>KRŘ Pohoštění</t>
  </si>
  <si>
    <t>KRŘ JSDH Otrokovice, Pohonné hmoty a maziva</t>
  </si>
  <si>
    <t>KRŘ JSDH Otrokovice, Opravy a udržování</t>
  </si>
  <si>
    <t>KRŘ JSDH Otrokovice, Nákup materiálu jinde nezařazený</t>
  </si>
  <si>
    <t>KRŘ JSDH Otrokovice, Drobný dlouhodobý hmotný majetek</t>
  </si>
  <si>
    <t>KRŘ JSDH Otrokovice, Ostatní osobní výdaje</t>
  </si>
  <si>
    <t>KRŘ JSDH Otrokovice, Ostatní povinné pojistné placené zaměstnavatelem</t>
  </si>
  <si>
    <t>KRŘ JSDH Otrokovice, Ostatní platy</t>
  </si>
  <si>
    <t>0522</t>
  </si>
  <si>
    <t>0505</t>
  </si>
  <si>
    <t>1244</t>
  </si>
  <si>
    <t>0730</t>
  </si>
  <si>
    <t>0325</t>
  </si>
  <si>
    <t>0608</t>
  </si>
  <si>
    <t>TEHOS MK opravy a udržování - zvýšení</t>
  </si>
  <si>
    <t>TEHOS MK ostatní služby - snížení</t>
  </si>
  <si>
    <t>TEHOS ROŠ - příjmy ze vstupného - zvýšení</t>
  </si>
  <si>
    <t>TEHOS ROŠ - opravy a udržování - zvýšení</t>
  </si>
  <si>
    <t>Příjem nein. dotace od ZK pro SENIOR př. org., denní stacionář, IS 1373730, P</t>
  </si>
  <si>
    <t>00100</t>
  </si>
  <si>
    <t>0483</t>
  </si>
  <si>
    <t>Transfer nein. dotace od ZK pro SENIOR př. org., denní stacionář, IS 1373730, V</t>
  </si>
  <si>
    <t>Příjem nein. dotace od ZK pro SENIOR př. org., domov pro seniory, IS 1869567, P</t>
  </si>
  <si>
    <t>0480</t>
  </si>
  <si>
    <t>Transfer nein. dotace od ZK pro SENIOR př. org., domov pro seniory, IS 1869567, V</t>
  </si>
  <si>
    <t>Příjem nein. dotace od ZK pro SENIOR př. org., peč. služba, IS 2119454, P</t>
  </si>
  <si>
    <t>0470</t>
  </si>
  <si>
    <t>Transfer nein. dotace od ZK pro SENIOR př. org., peč. služba, IS 2119454, V</t>
  </si>
  <si>
    <t>Příjem nein. dotace od ZK pro SENIOR př. org., domov pro seniory, IS 3511015, P</t>
  </si>
  <si>
    <t>0450</t>
  </si>
  <si>
    <t>Transfer nein. dotace od ZK pro SENIOR př. org., domov pro seniory, IS 3511015, V</t>
  </si>
  <si>
    <t>Příjem nein. dotace od ZK pro SENIOR př. org., odleh. služba, IS 3940307, P</t>
  </si>
  <si>
    <t>0452</t>
  </si>
  <si>
    <t>Transfer nein. dotace od ZK pro SENIOR př. org., odleh. služba, IS 3940307, V</t>
  </si>
  <si>
    <t>Příjem nein. dotace od ZK pro SENIOR př. org., DZR, IS 6696436, P</t>
  </si>
  <si>
    <t>0481</t>
  </si>
  <si>
    <t>Transfer nein. dotace od ZK pro SENIOR př. org., DZR, IS 6696436, V</t>
  </si>
  <si>
    <t>Příjem nein. dotace od ZK pro SENIOR př. org., odleh. služba, IS 7318632, P</t>
  </si>
  <si>
    <t>0482</t>
  </si>
  <si>
    <t>Transfer nein. dotace od ZK pro SENIOR př. org., odleh. služba, IS 7318632, V</t>
  </si>
  <si>
    <t>EKO Daň z nem. věcí - zvýšení</t>
  </si>
  <si>
    <t>EKO Redigitalizace kina dle rozhodnutí RMO ze dne 21.8.2024</t>
  </si>
  <si>
    <t>NZ</t>
  </si>
  <si>
    <t>EKO Volby do ZZK a senátu - příjem dotace od VPS</t>
  </si>
  <si>
    <t xml:space="preserve">EKO Volby do ZZK a senátu - platy zaměstnanců </t>
  </si>
  <si>
    <t>EKO Volby do ZZK a senátu - dohody</t>
  </si>
  <si>
    <t>EKO Volby do ZZK a senátu - zdravotní pojištění</t>
  </si>
  <si>
    <t>EKO Volby do ZZK a senátu - sociální pojištění</t>
  </si>
  <si>
    <t>EKO Volby do ZZK a senátu - ostatní platy refundace</t>
  </si>
  <si>
    <t>EKO Volby do ZZK a senátu - ost. povinné pojistné placené zaměstnavatelem</t>
  </si>
  <si>
    <t xml:space="preserve">EKO Volby do ZZK a senátu - hmotný majetek </t>
  </si>
  <si>
    <t xml:space="preserve">EKO Volby do ZZK a senátu - služby, stravenky </t>
  </si>
  <si>
    <t xml:space="preserve">EKO Volby do ZZK a senátu - kancelářské potřeby </t>
  </si>
  <si>
    <t xml:space="preserve">EKO Volby do ZZK a senátu - nájem volebních místností </t>
  </si>
  <si>
    <t>8615</t>
  </si>
  <si>
    <t>OM+EKO Navýšení fin. prostředků na pořízení pozemků, dle us. RMO/25/13/24</t>
  </si>
  <si>
    <t>8123</t>
  </si>
  <si>
    <t>EKO Přijaté půjčené prostředky - zvýšení, zvýšení schodku - pořízení pozemků</t>
  </si>
  <si>
    <t>ORM - ZŠ Mán. Odb. Učebny IROP … 1631</t>
  </si>
  <si>
    <t>3113</t>
  </si>
  <si>
    <t>2168</t>
  </si>
  <si>
    <t>ORM - ZŠ Mán. Výměna rozvodů vody a kanalizace</t>
  </si>
  <si>
    <t>2418</t>
  </si>
  <si>
    <t xml:space="preserve">ORM - ZŠ Mánesova rekonstrukce kuchyně </t>
  </si>
  <si>
    <t>4165</t>
  </si>
  <si>
    <t xml:space="preserve">ORM - Oprava areálové kanalizace ZŠ Mánesova </t>
  </si>
  <si>
    <t>2434</t>
  </si>
  <si>
    <t>ORM - ORM + TEHOS ZŠ Tráv.stupačky</t>
  </si>
  <si>
    <t>2419</t>
  </si>
  <si>
    <t>ORM - Oprava střechy MŠ Kvítkovice</t>
  </si>
  <si>
    <t>3111</t>
  </si>
  <si>
    <t>2425</t>
  </si>
  <si>
    <t>ORM - ZŠ Tráv. 2 TV podlahy a obložení</t>
  </si>
  <si>
    <t>2420</t>
  </si>
  <si>
    <t>ORM - Revitalizace ROŠ</t>
  </si>
  <si>
    <t>3429</t>
  </si>
  <si>
    <t>9334</t>
  </si>
  <si>
    <t>ORM - ROŠ - Opevnění břehů</t>
  </si>
  <si>
    <t>2303</t>
  </si>
  <si>
    <t>ORM - SENIOR B - rozvody vody</t>
  </si>
  <si>
    <t>4350</t>
  </si>
  <si>
    <t>2336</t>
  </si>
  <si>
    <t>ORM - SENIOR bud. B a D proj. Příprava</t>
  </si>
  <si>
    <t>2335</t>
  </si>
  <si>
    <t>ORM - Oprava chodníků v lok. Trávníky a Přednádraží</t>
  </si>
  <si>
    <t>2219</t>
  </si>
  <si>
    <t>2292</t>
  </si>
  <si>
    <t>ORM - Opravy chodníků Kvítkovice a Letiště</t>
  </si>
  <si>
    <t>2289</t>
  </si>
  <si>
    <t>ORM - Oprava chodníků Střed a Újezdy</t>
  </si>
  <si>
    <t>2291</t>
  </si>
  <si>
    <t xml:space="preserve">ORM - Oprava chodníků na Baťově </t>
  </si>
  <si>
    <t>2290</t>
  </si>
  <si>
    <t>ORM - Významnější opravy vozovek nespecifikované</t>
  </si>
  <si>
    <t>2212</t>
  </si>
  <si>
    <t>6264</t>
  </si>
  <si>
    <t>ORM - ZTV Laziště + výstavba RD</t>
  </si>
  <si>
    <t>3611</t>
  </si>
  <si>
    <t>2151</t>
  </si>
  <si>
    <t>ORM -Projekty nejbližších let - ORM</t>
  </si>
  <si>
    <t>3639</t>
  </si>
  <si>
    <t>0128</t>
  </si>
  <si>
    <t>ORM - Rozšíření ul. Čechova</t>
  </si>
  <si>
    <t>8230</t>
  </si>
  <si>
    <t>5.</t>
  </si>
  <si>
    <t>Příjem nein. dotace od ZK pro SENIOR Otrokovice, př. or., 959 840 Kč</t>
  </si>
  <si>
    <t>Transfer nein. dotace od ZK pro SENIOR Otrokovice, př. or., 959 840 Kč</t>
  </si>
  <si>
    <t>OŠK Neinvestiční transfery spolkům, přesun na Naději, Běh Naděje</t>
  </si>
  <si>
    <t>OŠK Neinvestiční dotace na akci Běh Naděje, pro Naděje IČO 00570931</t>
  </si>
  <si>
    <t>OŠK Záštita starosty - fin. dar pro TJ Jiskra</t>
  </si>
  <si>
    <t>OŠK Fin. dar ze záštity pro TJ Jiskra Otrokovice, IČO 18152805, na akci Otrokovické svahy</t>
  </si>
  <si>
    <t xml:space="preserve">Rozpočtové opatření č. 10/2024 - změna schváleného rozpočtu roku 2024 - září (údaje v tis. Kč) </t>
  </si>
  <si>
    <t>Příloha k us. č. RMO/4/14/24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</si>
</sst>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/>
  </cellStyleXfs>
  <cellXfs count="18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3" fillId="0" borderId="4" xfId="0" applyFont="1" applyFill="1" applyBorder="1"/>
    <xf numFmtId="0" fontId="3" fillId="4" borderId="6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/>
    </xf>
    <xf numFmtId="49" fontId="3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3" fillId="4" borderId="7" xfId="0" applyNumberFormat="1" applyFont="1" applyFill="1" applyBorder="1" applyAlignment="1">
      <alignment horizontal="right"/>
    </xf>
    <xf numFmtId="0" fontId="3" fillId="0" borderId="6" xfId="0" applyFont="1" applyBorder="1"/>
    <xf numFmtId="0" fontId="3" fillId="4" borderId="0" xfId="0" applyFont="1" applyFill="1" applyBorder="1"/>
    <xf numFmtId="0" fontId="3" fillId="4" borderId="0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0" fontId="3" fillId="0" borderId="8" xfId="0" applyFont="1" applyBorder="1"/>
    <xf numFmtId="4" fontId="2" fillId="0" borderId="5" xfId="0" applyNumberFormat="1" applyFont="1" applyBorder="1"/>
    <xf numFmtId="4" fontId="2" fillId="0" borderId="7" xfId="0" applyNumberFormat="1" applyFont="1" applyBorder="1"/>
    <xf numFmtId="4" fontId="3" fillId="0" borderId="9" xfId="0" applyNumberFormat="1" applyFont="1" applyBorder="1"/>
    <xf numFmtId="0" fontId="3" fillId="4" borderId="0" xfId="0" applyFont="1" applyFill="1" applyBorder="1" applyAlignment="1">
      <alignment horizontal="right"/>
    </xf>
    <xf numFmtId="49" fontId="2" fillId="4" borderId="0" xfId="0" applyNumberFormat="1" applyFont="1" applyFill="1" applyBorder="1" applyAlignment="1">
      <alignment horizontal="right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4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3" xfId="0" applyFont="1" applyBorder="1"/>
    <xf numFmtId="4" fontId="3" fillId="4" borderId="13" xfId="0" applyNumberFormat="1" applyFont="1" applyFill="1" applyBorder="1" applyAlignment="1">
      <alignment horizontal="right"/>
    </xf>
    <xf numFmtId="4" fontId="2" fillId="4" borderId="13" xfId="0" applyNumberFormat="1" applyFont="1" applyFill="1" applyBorder="1" applyAlignment="1">
      <alignment horizontal="right"/>
    </xf>
    <xf numFmtId="4" fontId="3" fillId="4" borderId="0" xfId="0" applyNumberFormat="1" applyFont="1" applyFill="1" applyBorder="1" applyAlignment="1">
      <alignment horizontal="right"/>
    </xf>
    <xf numFmtId="4" fontId="2" fillId="4" borderId="5" xfId="0" applyNumberFormat="1" applyFont="1" applyFill="1" applyBorder="1" applyAlignment="1">
      <alignment horizontal="right"/>
    </xf>
    <xf numFmtId="0" fontId="2" fillId="0" borderId="0" xfId="0" applyFont="1"/>
    <xf numFmtId="0" fontId="2" fillId="0" borderId="15" xfId="0" applyFont="1" applyBorder="1" applyAlignment="1">
      <alignment horizontal="left"/>
    </xf>
    <xf numFmtId="4" fontId="2" fillId="0" borderId="6" xfId="0" applyNumberFormat="1" applyFont="1" applyBorder="1"/>
    <xf numFmtId="4" fontId="3" fillId="0" borderId="6" xfId="0" applyNumberFormat="1" applyFont="1" applyBorder="1"/>
    <xf numFmtId="4" fontId="3" fillId="0" borderId="5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right" vertical="center"/>
    </xf>
    <xf numFmtId="0" fontId="0" fillId="0" borderId="0" xfId="0"/>
    <xf numFmtId="0" fontId="3" fillId="0" borderId="5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10" xfId="0" applyFont="1" applyFill="1" applyBorder="1"/>
    <xf numFmtId="0" fontId="3" fillId="4" borderId="10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left"/>
    </xf>
    <xf numFmtId="0" fontId="3" fillId="4" borderId="13" xfId="0" applyFont="1" applyFill="1" applyBorder="1"/>
    <xf numFmtId="0" fontId="3" fillId="4" borderId="13" xfId="0" applyFont="1" applyFill="1" applyBorder="1" applyAlignment="1">
      <alignment horizontal="center"/>
    </xf>
    <xf numFmtId="49" fontId="2" fillId="4" borderId="13" xfId="0" applyNumberFormat="1" applyFont="1" applyFill="1" applyBorder="1" applyAlignment="1">
      <alignment horizontal="center"/>
    </xf>
    <xf numFmtId="4" fontId="3" fillId="4" borderId="5" xfId="0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4" xfId="0" applyNumberFormat="1" applyFont="1" applyBorder="1"/>
    <xf numFmtId="4" fontId="3" fillId="4" borderId="8" xfId="0" applyNumberFormat="1" applyFont="1" applyFill="1" applyBorder="1" applyAlignment="1">
      <alignment horizontal="right"/>
    </xf>
    <xf numFmtId="1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14" fontId="3" fillId="0" borderId="13" xfId="0" applyNumberFormat="1" applyFont="1" applyBorder="1" applyAlignment="1">
      <alignment vertical="center"/>
    </xf>
    <xf numFmtId="4" fontId="2" fillId="3" borderId="8" xfId="1" applyNumberFormat="1" applyFont="1" applyFill="1" applyBorder="1" applyAlignment="1" applyProtection="1">
      <alignment vertical="center"/>
    </xf>
    <xf numFmtId="4" fontId="2" fillId="0" borderId="5" xfId="0" applyNumberFormat="1" applyFont="1" applyBorder="1" applyAlignment="1">
      <alignment vertical="center"/>
    </xf>
    <xf numFmtId="4" fontId="3" fillId="3" borderId="8" xfId="1" applyNumberFormat="1" applyFont="1" applyFill="1" applyBorder="1" applyAlignment="1" applyProtection="1">
      <alignment vertical="center"/>
    </xf>
    <xf numFmtId="4" fontId="3" fillId="0" borderId="5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0" fontId="10" fillId="0" borderId="0" xfId="0" applyFont="1"/>
    <xf numFmtId="0" fontId="10" fillId="0" borderId="0" xfId="0" applyFont="1" applyBorder="1"/>
    <xf numFmtId="0" fontId="0" fillId="0" borderId="5" xfId="0" applyBorder="1"/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horizontal="center"/>
    </xf>
    <xf numFmtId="4" fontId="3" fillId="5" borderId="5" xfId="0" applyNumberFormat="1" applyFont="1" applyFill="1" applyBorder="1" applyAlignment="1">
      <alignment horizontal="right" vertical="center"/>
    </xf>
    <xf numFmtId="0" fontId="10" fillId="0" borderId="0" xfId="0" applyFont="1" applyFill="1"/>
    <xf numFmtId="0" fontId="3" fillId="0" borderId="5" xfId="0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vertical="center"/>
    </xf>
    <xf numFmtId="0" fontId="3" fillId="5" borderId="5" xfId="0" applyFont="1" applyFill="1" applyBorder="1" applyAlignment="1">
      <alignment horizontal="center" vertical="center"/>
    </xf>
    <xf numFmtId="14" fontId="3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4" fontId="3" fillId="5" borderId="5" xfId="0" applyNumberFormat="1" applyFont="1" applyFill="1" applyBorder="1" applyAlignment="1">
      <alignment vertical="center"/>
    </xf>
    <xf numFmtId="3" fontId="10" fillId="0" borderId="0" xfId="0" applyNumberFormat="1" applyFont="1"/>
    <xf numFmtId="4" fontId="10" fillId="0" borderId="0" xfId="0" applyNumberFormat="1" applyFont="1"/>
    <xf numFmtId="4" fontId="10" fillId="0" borderId="0" xfId="0" applyNumberFormat="1" applyFont="1" applyBorder="1"/>
    <xf numFmtId="0" fontId="8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5" borderId="5" xfId="0" applyFont="1" applyFill="1" applyBorder="1" applyAlignment="1">
      <alignment vertical="center"/>
    </xf>
    <xf numFmtId="4" fontId="2" fillId="5" borderId="5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49" fontId="3" fillId="5" borderId="5" xfId="0" applyNumberFormat="1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4" fontId="2" fillId="4" borderId="7" xfId="0" applyNumberFormat="1" applyFont="1" applyFill="1" applyBorder="1" applyAlignment="1">
      <alignment vertical="center"/>
    </xf>
    <xf numFmtId="0" fontId="2" fillId="0" borderId="5" xfId="0" applyFont="1" applyBorder="1" applyAlignment="1">
      <alignment horizontal="center"/>
    </xf>
    <xf numFmtId="49" fontId="3" fillId="0" borderId="5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0" fontId="8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/>
    </xf>
    <xf numFmtId="4" fontId="3" fillId="0" borderId="5" xfId="0" applyNumberFormat="1" applyFont="1" applyFill="1" applyBorder="1" applyAlignment="1">
      <alignment horizontal="right"/>
    </xf>
    <xf numFmtId="4" fontId="2" fillId="0" borderId="5" xfId="0" applyNumberFormat="1" applyFont="1" applyFill="1" applyBorder="1" applyAlignment="1">
      <alignment horizontal="right"/>
    </xf>
    <xf numFmtId="4" fontId="3" fillId="0" borderId="5" xfId="0" applyNumberFormat="1" applyFont="1" applyFill="1" applyBorder="1"/>
    <xf numFmtId="0" fontId="11" fillId="0" borderId="0" xfId="0" applyFont="1" applyFill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5" xfId="3" applyNumberFormat="1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4" fontId="12" fillId="0" borderId="0" xfId="0" applyNumberFormat="1" applyFont="1"/>
    <xf numFmtId="0" fontId="3" fillId="0" borderId="5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left" vertical="center"/>
    </xf>
    <xf numFmtId="2" fontId="2" fillId="0" borderId="5" xfId="0" applyNumberFormat="1" applyFont="1" applyFill="1" applyBorder="1" applyAlignment="1">
      <alignment horizontal="right" vertical="center"/>
    </xf>
    <xf numFmtId="0" fontId="13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40" fontId="8" fillId="0" borderId="5" xfId="0" applyNumberFormat="1" applyFont="1" applyFill="1" applyBorder="1" applyAlignment="1">
      <alignment vertical="center"/>
    </xf>
    <xf numFmtId="0" fontId="3" fillId="4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3" fillId="0" borderId="5" xfId="0" applyNumberFormat="1" applyFont="1" applyBorder="1"/>
    <xf numFmtId="49" fontId="3" fillId="0" borderId="11" xfId="0" applyNumberFormat="1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left"/>
    </xf>
    <xf numFmtId="49" fontId="3" fillId="0" borderId="8" xfId="0" applyNumberFormat="1" applyFont="1" applyBorder="1" applyAlignment="1">
      <alignment horizontal="left"/>
    </xf>
    <xf numFmtId="40" fontId="2" fillId="0" borderId="5" xfId="0" applyNumberFormat="1" applyFont="1" applyBorder="1"/>
    <xf numFmtId="40" fontId="2" fillId="0" borderId="5" xfId="0" applyNumberFormat="1" applyFont="1" applyFill="1" applyBorder="1"/>
    <xf numFmtId="0" fontId="8" fillId="0" borderId="5" xfId="0" applyFont="1" applyFill="1" applyBorder="1" applyAlignment="1">
      <alignment vertical="center"/>
    </xf>
    <xf numFmtId="49" fontId="3" fillId="5" borderId="5" xfId="0" applyNumberFormat="1" applyFont="1" applyFill="1" applyBorder="1" applyAlignment="1">
      <alignment horizontal="left" vertical="center"/>
    </xf>
    <xf numFmtId="0" fontId="9" fillId="5" borderId="5" xfId="0" applyFont="1" applyFill="1" applyBorder="1" applyAlignment="1">
      <alignment horizontal="center" vertical="center"/>
    </xf>
    <xf numFmtId="40" fontId="8" fillId="5" borderId="5" xfId="0" applyNumberFormat="1" applyFont="1" applyFill="1" applyBorder="1" applyAlignment="1">
      <alignment vertical="center"/>
    </xf>
    <xf numFmtId="4" fontId="2" fillId="5" borderId="5" xfId="0" applyNumberFormat="1" applyFont="1" applyFill="1" applyBorder="1" applyAlignment="1">
      <alignment horizontal="right" vertical="center"/>
    </xf>
    <xf numFmtId="0" fontId="8" fillId="5" borderId="5" xfId="0" applyFont="1" applyFill="1" applyBorder="1" applyAlignment="1">
      <alignment vertical="center"/>
    </xf>
    <xf numFmtId="0" fontId="2" fillId="0" borderId="1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49" fontId="2" fillId="4" borderId="12" xfId="0" applyNumberFormat="1" applyFont="1" applyFill="1" applyBorder="1" applyAlignment="1">
      <alignment horizontal="center"/>
    </xf>
    <xf numFmtId="49" fontId="2" fillId="4" borderId="4" xfId="0" applyNumberFormat="1" applyFont="1" applyFill="1" applyBorder="1" applyAlignment="1">
      <alignment horizontal="center"/>
    </xf>
    <xf numFmtId="49" fontId="2" fillId="4" borderId="8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2" fillId="4" borderId="5" xfId="0" applyFont="1" applyFill="1" applyBorder="1" applyAlignment="1">
      <alignment horizontal="left" vertical="center"/>
    </xf>
    <xf numFmtId="49" fontId="2" fillId="4" borderId="5" xfId="0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4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</cellXfs>
  <cellStyles count="4">
    <cellStyle name="Hypertextový odkaz" xfId="1" builtinId="8"/>
    <cellStyle name="Normální" xfId="0" builtinId="0"/>
    <cellStyle name="Normální 10" xfId="2"/>
    <cellStyle name="normální 2" xfId="3"/>
  </cellStyles>
  <dxfs count="69"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2"/>
  <sheetViews>
    <sheetView tabSelected="1" topLeftCell="A82" zoomScale="110" zoomScaleNormal="110" workbookViewId="0">
      <selection activeCell="N17" sqref="N17"/>
    </sheetView>
  </sheetViews>
  <sheetFormatPr defaultRowHeight="15" x14ac:dyDescent="0.25"/>
  <cols>
    <col min="1" max="1" width="4" style="48" customWidth="1"/>
    <col min="2" max="2" width="72.5703125" style="48" customWidth="1"/>
    <col min="3" max="3" width="4.140625" style="48" customWidth="1"/>
    <col min="4" max="4" width="10.42578125" style="48" customWidth="1"/>
    <col min="5" max="5" width="6" style="48" customWidth="1"/>
    <col min="6" max="7" width="7.28515625" style="48" customWidth="1"/>
    <col min="8" max="8" width="10.7109375" style="48" customWidth="1"/>
    <col min="9" max="9" width="9.7109375" style="48" customWidth="1"/>
    <col min="10" max="10" width="10.85546875" style="48" customWidth="1"/>
    <col min="11" max="11" width="9.28515625" style="69" customWidth="1"/>
    <col min="12" max="12" width="9.140625" style="69"/>
    <col min="13" max="13" width="7.7109375" style="69" customWidth="1"/>
    <col min="14" max="14" width="9.7109375" style="69" bestFit="1" customWidth="1"/>
    <col min="15" max="16" width="9.140625" style="69"/>
    <col min="17" max="16384" width="9.140625" style="48"/>
  </cols>
  <sheetData>
    <row r="1" spans="1:11" ht="12.95" customHeight="1" x14ac:dyDescent="0.25">
      <c r="A1" s="1" t="s">
        <v>163</v>
      </c>
      <c r="B1" s="41"/>
      <c r="C1" s="2"/>
      <c r="D1" s="2"/>
      <c r="E1" s="3"/>
      <c r="F1" s="3"/>
      <c r="G1" s="3"/>
      <c r="H1" s="153" t="s">
        <v>164</v>
      </c>
      <c r="I1" s="153"/>
      <c r="J1" s="153"/>
    </row>
    <row r="2" spans="1:11" ht="12.95" customHeight="1" x14ac:dyDescent="0.25">
      <c r="A2" s="4" t="s">
        <v>0</v>
      </c>
      <c r="B2" s="154" t="s">
        <v>1</v>
      </c>
      <c r="C2" s="4"/>
      <c r="D2" s="4" t="s">
        <v>2</v>
      </c>
      <c r="E2" s="154" t="s">
        <v>3</v>
      </c>
      <c r="F2" s="154" t="s">
        <v>4</v>
      </c>
      <c r="G2" s="154" t="s">
        <v>5</v>
      </c>
      <c r="H2" s="4" t="s">
        <v>6</v>
      </c>
      <c r="I2" s="4" t="s">
        <v>7</v>
      </c>
      <c r="J2" s="4" t="s">
        <v>8</v>
      </c>
    </row>
    <row r="3" spans="1:11" ht="12.95" customHeight="1" x14ac:dyDescent="0.25">
      <c r="A3" s="5" t="s">
        <v>9</v>
      </c>
      <c r="B3" s="155"/>
      <c r="C3" s="5"/>
      <c r="D3" s="5" t="s">
        <v>10</v>
      </c>
      <c r="E3" s="155"/>
      <c r="F3" s="155"/>
      <c r="G3" s="155"/>
      <c r="H3" s="5" t="s">
        <v>11</v>
      </c>
      <c r="I3" s="5" t="s">
        <v>43</v>
      </c>
      <c r="J3" s="5" t="s">
        <v>11</v>
      </c>
    </row>
    <row r="4" spans="1:11" ht="12.95" customHeight="1" x14ac:dyDescent="0.25">
      <c r="A4" s="6" t="s">
        <v>12</v>
      </c>
      <c r="B4" s="7"/>
      <c r="C4" s="49"/>
      <c r="D4" s="49"/>
      <c r="E4" s="71"/>
      <c r="F4" s="71"/>
      <c r="G4" s="71"/>
      <c r="H4" s="71"/>
      <c r="I4" s="71"/>
      <c r="J4" s="71"/>
    </row>
    <row r="5" spans="1:11" ht="12.95" customHeight="1" x14ac:dyDescent="0.25">
      <c r="A5" s="156" t="s">
        <v>13</v>
      </c>
      <c r="B5" s="93" t="s">
        <v>68</v>
      </c>
      <c r="C5" s="104"/>
      <c r="D5" s="104"/>
      <c r="E5" s="112">
        <v>3429</v>
      </c>
      <c r="F5" s="112">
        <v>2111</v>
      </c>
      <c r="G5" s="99" t="s">
        <v>64</v>
      </c>
      <c r="H5" s="100">
        <v>1000</v>
      </c>
      <c r="I5" s="101">
        <v>500</v>
      </c>
      <c r="J5" s="67">
        <f t="shared" ref="J5:J22" si="0">H5+I5</f>
        <v>1500</v>
      </c>
    </row>
    <row r="6" spans="1:11" ht="12.95" customHeight="1" x14ac:dyDescent="0.25">
      <c r="A6" s="156"/>
      <c r="B6" s="93" t="s">
        <v>69</v>
      </c>
      <c r="C6" s="104"/>
      <c r="D6" s="104"/>
      <c r="E6" s="112">
        <v>3429</v>
      </c>
      <c r="F6" s="112">
        <v>5171</v>
      </c>
      <c r="G6" s="99" t="s">
        <v>64</v>
      </c>
      <c r="H6" s="100">
        <v>1391</v>
      </c>
      <c r="I6" s="101">
        <v>500</v>
      </c>
      <c r="J6" s="67">
        <f t="shared" si="0"/>
        <v>1891</v>
      </c>
    </row>
    <row r="7" spans="1:11" ht="12.95" customHeight="1" x14ac:dyDescent="0.25">
      <c r="A7" s="157" t="s">
        <v>14</v>
      </c>
      <c r="B7" s="121" t="s">
        <v>70</v>
      </c>
      <c r="C7" s="46"/>
      <c r="D7" s="72" t="s">
        <v>71</v>
      </c>
      <c r="E7" s="49"/>
      <c r="F7" s="119">
        <v>4122</v>
      </c>
      <c r="G7" s="113" t="s">
        <v>72</v>
      </c>
      <c r="H7" s="114">
        <v>962.13</v>
      </c>
      <c r="I7" s="115">
        <v>37.6</v>
      </c>
      <c r="J7" s="116">
        <f t="shared" si="0"/>
        <v>999.73</v>
      </c>
    </row>
    <row r="8" spans="1:11" ht="12.95" customHeight="1" x14ac:dyDescent="0.25">
      <c r="A8" s="158"/>
      <c r="B8" s="121" t="s">
        <v>73</v>
      </c>
      <c r="C8" s="46"/>
      <c r="D8" s="72" t="s">
        <v>71</v>
      </c>
      <c r="E8" s="49">
        <v>4356</v>
      </c>
      <c r="F8" s="119">
        <v>5336</v>
      </c>
      <c r="G8" s="113" t="s">
        <v>72</v>
      </c>
      <c r="H8" s="114">
        <v>962.13</v>
      </c>
      <c r="I8" s="115">
        <v>37.6</v>
      </c>
      <c r="J8" s="116">
        <f t="shared" si="0"/>
        <v>999.73</v>
      </c>
    </row>
    <row r="9" spans="1:11" ht="12.95" customHeight="1" x14ac:dyDescent="0.25">
      <c r="A9" s="158"/>
      <c r="B9" s="121" t="s">
        <v>74</v>
      </c>
      <c r="C9" s="46"/>
      <c r="D9" s="72" t="s">
        <v>71</v>
      </c>
      <c r="E9" s="49"/>
      <c r="F9" s="119">
        <v>4122</v>
      </c>
      <c r="G9" s="72" t="s">
        <v>75</v>
      </c>
      <c r="H9" s="45">
        <v>8564.7900000000009</v>
      </c>
      <c r="I9" s="47">
        <v>232.8</v>
      </c>
      <c r="J9" s="82">
        <f t="shared" si="0"/>
        <v>8797.59</v>
      </c>
      <c r="K9" s="124"/>
    </row>
    <row r="10" spans="1:11" ht="12.95" customHeight="1" x14ac:dyDescent="0.25">
      <c r="A10" s="158"/>
      <c r="B10" s="121" t="s">
        <v>76</v>
      </c>
      <c r="C10" s="46"/>
      <c r="D10" s="72" t="s">
        <v>71</v>
      </c>
      <c r="E10" s="49">
        <v>4350</v>
      </c>
      <c r="F10" s="119">
        <v>5336</v>
      </c>
      <c r="G10" s="72" t="s">
        <v>75</v>
      </c>
      <c r="H10" s="45">
        <v>8564.7900000000009</v>
      </c>
      <c r="I10" s="47">
        <v>232.8</v>
      </c>
      <c r="J10" s="82">
        <f t="shared" si="0"/>
        <v>8797.59</v>
      </c>
      <c r="K10" s="124"/>
    </row>
    <row r="11" spans="1:11" ht="12.95" customHeight="1" x14ac:dyDescent="0.25">
      <c r="A11" s="158"/>
      <c r="B11" s="121" t="s">
        <v>77</v>
      </c>
      <c r="C11" s="46"/>
      <c r="D11" s="72" t="s">
        <v>71</v>
      </c>
      <c r="E11" s="49"/>
      <c r="F11" s="122">
        <v>4122</v>
      </c>
      <c r="G11" s="113" t="s">
        <v>78</v>
      </c>
      <c r="H11" s="45">
        <v>4590.01</v>
      </c>
      <c r="I11" s="47">
        <v>191.12</v>
      </c>
      <c r="J11" s="82">
        <f t="shared" si="0"/>
        <v>4781.13</v>
      </c>
    </row>
    <row r="12" spans="1:11" ht="12.95" customHeight="1" x14ac:dyDescent="0.25">
      <c r="A12" s="158"/>
      <c r="B12" s="121" t="s">
        <v>79</v>
      </c>
      <c r="C12" s="46"/>
      <c r="D12" s="72" t="s">
        <v>71</v>
      </c>
      <c r="E12" s="119">
        <v>4351</v>
      </c>
      <c r="F12" s="123">
        <v>5336</v>
      </c>
      <c r="G12" s="72" t="s">
        <v>78</v>
      </c>
      <c r="H12" s="45">
        <v>4590.01</v>
      </c>
      <c r="I12" s="47">
        <v>191.12</v>
      </c>
      <c r="J12" s="82">
        <f t="shared" si="0"/>
        <v>4781.13</v>
      </c>
    </row>
    <row r="13" spans="1:11" ht="12.95" customHeight="1" x14ac:dyDescent="0.25">
      <c r="A13" s="158"/>
      <c r="B13" s="121" t="s">
        <v>80</v>
      </c>
      <c r="C13" s="46"/>
      <c r="D13" s="72" t="s">
        <v>71</v>
      </c>
      <c r="E13" s="119"/>
      <c r="F13" s="123">
        <v>4122</v>
      </c>
      <c r="G13" s="72" t="s">
        <v>81</v>
      </c>
      <c r="H13" s="45">
        <v>14388.15</v>
      </c>
      <c r="I13" s="47">
        <v>387.6</v>
      </c>
      <c r="J13" s="82">
        <f t="shared" si="0"/>
        <v>14775.75</v>
      </c>
    </row>
    <row r="14" spans="1:11" ht="12.95" customHeight="1" x14ac:dyDescent="0.25">
      <c r="A14" s="158"/>
      <c r="B14" s="121" t="s">
        <v>82</v>
      </c>
      <c r="C14" s="46"/>
      <c r="D14" s="72" t="s">
        <v>71</v>
      </c>
      <c r="E14" s="119">
        <v>4350</v>
      </c>
      <c r="F14" s="123">
        <v>5336</v>
      </c>
      <c r="G14" s="72" t="s">
        <v>81</v>
      </c>
      <c r="H14" s="45">
        <v>14388.15</v>
      </c>
      <c r="I14" s="47">
        <v>387.6</v>
      </c>
      <c r="J14" s="82">
        <f t="shared" si="0"/>
        <v>14775.75</v>
      </c>
    </row>
    <row r="15" spans="1:11" ht="12.95" customHeight="1" x14ac:dyDescent="0.25">
      <c r="A15" s="158"/>
      <c r="B15" s="121" t="s">
        <v>83</v>
      </c>
      <c r="C15" s="46"/>
      <c r="D15" s="72" t="s">
        <v>71</v>
      </c>
      <c r="E15" s="119"/>
      <c r="F15" s="123">
        <v>4122</v>
      </c>
      <c r="G15" s="72" t="s">
        <v>84</v>
      </c>
      <c r="H15" s="45">
        <v>1848.03</v>
      </c>
      <c r="I15" s="47">
        <v>20.399999999999999</v>
      </c>
      <c r="J15" s="82">
        <f t="shared" si="0"/>
        <v>1868.43</v>
      </c>
    </row>
    <row r="16" spans="1:11" ht="12.95" customHeight="1" x14ac:dyDescent="0.25">
      <c r="A16" s="158"/>
      <c r="B16" s="121" t="s">
        <v>85</v>
      </c>
      <c r="C16" s="46"/>
      <c r="D16" s="72" t="s">
        <v>71</v>
      </c>
      <c r="E16" s="119">
        <v>4359</v>
      </c>
      <c r="F16" s="123">
        <v>5336</v>
      </c>
      <c r="G16" s="72" t="s">
        <v>84</v>
      </c>
      <c r="H16" s="45">
        <v>1848.03</v>
      </c>
      <c r="I16" s="47">
        <v>20.399999999999999</v>
      </c>
      <c r="J16" s="82">
        <f t="shared" si="0"/>
        <v>1868.43</v>
      </c>
    </row>
    <row r="17" spans="1:13" ht="12.95" customHeight="1" x14ac:dyDescent="0.25">
      <c r="A17" s="158"/>
      <c r="B17" s="121" t="s">
        <v>86</v>
      </c>
      <c r="C17" s="46"/>
      <c r="D17" s="72" t="s">
        <v>71</v>
      </c>
      <c r="E17" s="119"/>
      <c r="F17" s="123">
        <v>4122</v>
      </c>
      <c r="G17" s="72" t="s">
        <v>87</v>
      </c>
      <c r="H17" s="45">
        <v>9626.7099999999991</v>
      </c>
      <c r="I17" s="47">
        <v>138.4</v>
      </c>
      <c r="J17" s="82">
        <f t="shared" si="0"/>
        <v>9765.1099999999988</v>
      </c>
    </row>
    <row r="18" spans="1:13" ht="12.95" customHeight="1" x14ac:dyDescent="0.25">
      <c r="A18" s="158"/>
      <c r="B18" s="121" t="s">
        <v>88</v>
      </c>
      <c r="C18" s="46"/>
      <c r="D18" s="72" t="s">
        <v>71</v>
      </c>
      <c r="E18" s="119">
        <v>4357</v>
      </c>
      <c r="F18" s="123">
        <v>5336</v>
      </c>
      <c r="G18" s="72" t="s">
        <v>87</v>
      </c>
      <c r="H18" s="45">
        <v>9626.7099999999991</v>
      </c>
      <c r="I18" s="47">
        <v>138.4</v>
      </c>
      <c r="J18" s="82">
        <f t="shared" si="0"/>
        <v>9765.1099999999988</v>
      </c>
    </row>
    <row r="19" spans="1:13" ht="12.95" customHeight="1" x14ac:dyDescent="0.25">
      <c r="A19" s="158"/>
      <c r="B19" s="121" t="s">
        <v>89</v>
      </c>
      <c r="C19" s="46"/>
      <c r="D19" s="72" t="s">
        <v>71</v>
      </c>
      <c r="E19" s="119"/>
      <c r="F19" s="123">
        <v>4122</v>
      </c>
      <c r="G19" s="72" t="s">
        <v>90</v>
      </c>
      <c r="H19" s="45">
        <v>3696.07</v>
      </c>
      <c r="I19" s="47">
        <v>40.799999999999997</v>
      </c>
      <c r="J19" s="82">
        <f t="shared" si="0"/>
        <v>3736.8700000000003</v>
      </c>
      <c r="K19" s="97"/>
    </row>
    <row r="20" spans="1:13" ht="12.95" customHeight="1" x14ac:dyDescent="0.25">
      <c r="A20" s="158"/>
      <c r="B20" s="121" t="s">
        <v>91</v>
      </c>
      <c r="C20" s="46"/>
      <c r="D20" s="72" t="s">
        <v>71</v>
      </c>
      <c r="E20" s="119">
        <v>4359</v>
      </c>
      <c r="F20" s="123">
        <v>5336</v>
      </c>
      <c r="G20" s="72" t="s">
        <v>90</v>
      </c>
      <c r="H20" s="45">
        <v>3696.07</v>
      </c>
      <c r="I20" s="47">
        <v>40.799999999999997</v>
      </c>
      <c r="J20" s="82">
        <f t="shared" si="0"/>
        <v>3736.8700000000003</v>
      </c>
      <c r="K20" s="97"/>
    </row>
    <row r="21" spans="1:13" ht="12.95" customHeight="1" x14ac:dyDescent="0.25">
      <c r="A21" s="159">
        <v>3</v>
      </c>
      <c r="B21" s="77" t="s">
        <v>92</v>
      </c>
      <c r="C21" s="46"/>
      <c r="D21" s="119"/>
      <c r="E21" s="119"/>
      <c r="F21" s="119">
        <v>1511</v>
      </c>
      <c r="G21" s="72"/>
      <c r="H21" s="82">
        <v>63425</v>
      </c>
      <c r="I21" s="96">
        <v>2600</v>
      </c>
      <c r="J21" s="45">
        <f t="shared" si="0"/>
        <v>66025</v>
      </c>
      <c r="K21" s="97"/>
    </row>
    <row r="22" spans="1:13" ht="12.95" customHeight="1" x14ac:dyDescent="0.25">
      <c r="A22" s="160"/>
      <c r="B22" s="94" t="s">
        <v>93</v>
      </c>
      <c r="C22" s="74" t="s">
        <v>94</v>
      </c>
      <c r="D22" s="83"/>
      <c r="E22" s="83">
        <v>3313</v>
      </c>
      <c r="F22" s="83">
        <v>6121</v>
      </c>
      <c r="G22" s="98">
        <v>3209</v>
      </c>
      <c r="H22" s="88">
        <v>0</v>
      </c>
      <c r="I22" s="95">
        <v>2600</v>
      </c>
      <c r="J22" s="79">
        <f t="shared" si="0"/>
        <v>2600</v>
      </c>
      <c r="K22" s="97"/>
    </row>
    <row r="23" spans="1:13" ht="12.95" customHeight="1" x14ac:dyDescent="0.25">
      <c r="A23" s="159" t="s">
        <v>35</v>
      </c>
      <c r="B23" s="77" t="s">
        <v>95</v>
      </c>
      <c r="C23" s="46"/>
      <c r="D23" s="120">
        <v>98193</v>
      </c>
      <c r="E23" s="120"/>
      <c r="F23" s="120">
        <v>4111</v>
      </c>
      <c r="G23" s="120">
        <v>2440</v>
      </c>
      <c r="H23" s="82">
        <v>200</v>
      </c>
      <c r="I23" s="96">
        <v>444</v>
      </c>
      <c r="J23" s="45">
        <f>H23+I23</f>
        <v>644</v>
      </c>
      <c r="K23" s="97" t="s">
        <v>40</v>
      </c>
      <c r="L23" s="89">
        <v>4000</v>
      </c>
      <c r="M23" s="69" t="s">
        <v>39</v>
      </c>
    </row>
    <row r="24" spans="1:13" ht="12.95" customHeight="1" x14ac:dyDescent="0.25">
      <c r="A24" s="162"/>
      <c r="B24" s="77" t="s">
        <v>96</v>
      </c>
      <c r="C24" s="46"/>
      <c r="D24" s="120">
        <v>98193</v>
      </c>
      <c r="E24" s="120">
        <v>6115</v>
      </c>
      <c r="F24" s="120">
        <v>5011</v>
      </c>
      <c r="G24" s="120">
        <v>2440</v>
      </c>
      <c r="H24" s="45">
        <v>32</v>
      </c>
      <c r="I24" s="127">
        <v>10</v>
      </c>
      <c r="J24" s="45">
        <f t="shared" ref="J24:J35" si="1">H24+I24</f>
        <v>42</v>
      </c>
      <c r="K24" s="97"/>
      <c r="L24" s="89"/>
    </row>
    <row r="25" spans="1:13" ht="12.95" customHeight="1" x14ac:dyDescent="0.25">
      <c r="A25" s="162"/>
      <c r="B25" s="77" t="s">
        <v>97</v>
      </c>
      <c r="C25" s="46"/>
      <c r="D25" s="120">
        <v>98193</v>
      </c>
      <c r="E25" s="120">
        <v>6115</v>
      </c>
      <c r="F25" s="120">
        <v>5021</v>
      </c>
      <c r="G25" s="120">
        <v>2440</v>
      </c>
      <c r="H25" s="45">
        <v>100</v>
      </c>
      <c r="I25" s="127">
        <v>342</v>
      </c>
      <c r="J25" s="45">
        <f t="shared" si="1"/>
        <v>442</v>
      </c>
      <c r="K25" s="97"/>
      <c r="L25" s="89"/>
    </row>
    <row r="26" spans="1:13" ht="12.95" customHeight="1" x14ac:dyDescent="0.25">
      <c r="A26" s="162"/>
      <c r="B26" s="128" t="s">
        <v>98</v>
      </c>
      <c r="C26" s="46"/>
      <c r="D26" s="120">
        <v>98193</v>
      </c>
      <c r="E26" s="120">
        <v>6115</v>
      </c>
      <c r="F26" s="120">
        <v>5032</v>
      </c>
      <c r="G26" s="120">
        <v>2440</v>
      </c>
      <c r="H26" s="45">
        <v>3</v>
      </c>
      <c r="I26" s="127">
        <v>5</v>
      </c>
      <c r="J26" s="45">
        <f t="shared" si="1"/>
        <v>8</v>
      </c>
      <c r="K26" s="97"/>
      <c r="L26" s="89"/>
    </row>
    <row r="27" spans="1:13" ht="12.95" customHeight="1" x14ac:dyDescent="0.25">
      <c r="A27" s="162"/>
      <c r="B27" s="77" t="s">
        <v>99</v>
      </c>
      <c r="C27" s="46"/>
      <c r="D27" s="120">
        <v>98193</v>
      </c>
      <c r="E27" s="120">
        <v>6115</v>
      </c>
      <c r="F27" s="120">
        <v>5031</v>
      </c>
      <c r="G27" s="120">
        <v>2440</v>
      </c>
      <c r="H27" s="45">
        <v>10</v>
      </c>
      <c r="I27" s="96">
        <v>10</v>
      </c>
      <c r="J27" s="45">
        <f t="shared" si="1"/>
        <v>20</v>
      </c>
      <c r="K27" s="97"/>
      <c r="L27" s="89"/>
    </row>
    <row r="28" spans="1:13" ht="12.95" customHeight="1" x14ac:dyDescent="0.25">
      <c r="A28" s="162"/>
      <c r="B28" s="128" t="s">
        <v>100</v>
      </c>
      <c r="C28" s="46"/>
      <c r="D28" s="120">
        <v>98193</v>
      </c>
      <c r="E28" s="120">
        <v>6115</v>
      </c>
      <c r="F28" s="120">
        <v>5019</v>
      </c>
      <c r="G28" s="120">
        <v>2440</v>
      </c>
      <c r="H28" s="82">
        <v>4</v>
      </c>
      <c r="I28" s="96">
        <v>14</v>
      </c>
      <c r="J28" s="45">
        <f t="shared" si="1"/>
        <v>18</v>
      </c>
      <c r="K28" s="97"/>
      <c r="L28" s="89"/>
    </row>
    <row r="29" spans="1:13" ht="12.95" customHeight="1" x14ac:dyDescent="0.25">
      <c r="A29" s="162"/>
      <c r="B29" s="128" t="s">
        <v>101</v>
      </c>
      <c r="C29" s="46"/>
      <c r="D29" s="120">
        <v>98193</v>
      </c>
      <c r="E29" s="120">
        <v>6115</v>
      </c>
      <c r="F29" s="120">
        <v>5039</v>
      </c>
      <c r="G29" s="120">
        <v>2440</v>
      </c>
      <c r="H29" s="82">
        <v>1</v>
      </c>
      <c r="I29" s="96">
        <v>5</v>
      </c>
      <c r="J29" s="45">
        <f t="shared" si="1"/>
        <v>6</v>
      </c>
      <c r="K29" s="97"/>
      <c r="L29" s="89"/>
    </row>
    <row r="30" spans="1:13" ht="12.95" customHeight="1" x14ac:dyDescent="0.25">
      <c r="A30" s="162"/>
      <c r="B30" s="128" t="s">
        <v>102</v>
      </c>
      <c r="C30" s="46"/>
      <c r="D30" s="120">
        <v>98193</v>
      </c>
      <c r="E30" s="120">
        <v>6115</v>
      </c>
      <c r="F30" s="120">
        <v>5137</v>
      </c>
      <c r="G30" s="120">
        <v>2440</v>
      </c>
      <c r="H30" s="82">
        <v>3</v>
      </c>
      <c r="I30" s="96">
        <v>4</v>
      </c>
      <c r="J30" s="45">
        <f t="shared" si="1"/>
        <v>7</v>
      </c>
      <c r="K30" s="97"/>
      <c r="L30" s="89"/>
    </row>
    <row r="31" spans="1:13" ht="12.95" customHeight="1" x14ac:dyDescent="0.25">
      <c r="A31" s="162"/>
      <c r="B31" s="128" t="s">
        <v>103</v>
      </c>
      <c r="C31" s="46"/>
      <c r="D31" s="120">
        <v>98193</v>
      </c>
      <c r="E31" s="120">
        <v>6115</v>
      </c>
      <c r="F31" s="120">
        <v>5169</v>
      </c>
      <c r="G31" s="120">
        <v>2440</v>
      </c>
      <c r="H31" s="82">
        <v>30</v>
      </c>
      <c r="I31" s="96">
        <v>40</v>
      </c>
      <c r="J31" s="45">
        <f t="shared" si="1"/>
        <v>70</v>
      </c>
      <c r="K31" s="97"/>
      <c r="L31" s="89"/>
    </row>
    <row r="32" spans="1:13" ht="12.95" customHeight="1" x14ac:dyDescent="0.25">
      <c r="A32" s="162"/>
      <c r="B32" s="128" t="s">
        <v>104</v>
      </c>
      <c r="C32" s="46"/>
      <c r="D32" s="120">
        <v>98193</v>
      </c>
      <c r="E32" s="120">
        <v>6115</v>
      </c>
      <c r="F32" s="120">
        <v>5139</v>
      </c>
      <c r="G32" s="120">
        <v>2440</v>
      </c>
      <c r="H32" s="82">
        <v>10</v>
      </c>
      <c r="I32" s="96">
        <v>6</v>
      </c>
      <c r="J32" s="45">
        <f t="shared" si="1"/>
        <v>16</v>
      </c>
      <c r="K32" s="97"/>
      <c r="L32" s="89"/>
    </row>
    <row r="33" spans="1:15" ht="12.95" customHeight="1" x14ac:dyDescent="0.25">
      <c r="A33" s="160"/>
      <c r="B33" s="128" t="s">
        <v>105</v>
      </c>
      <c r="C33" s="46"/>
      <c r="D33" s="120">
        <v>98193</v>
      </c>
      <c r="E33" s="120">
        <v>6115</v>
      </c>
      <c r="F33" s="120">
        <v>5164</v>
      </c>
      <c r="G33" s="120">
        <v>2440</v>
      </c>
      <c r="H33" s="82">
        <v>7</v>
      </c>
      <c r="I33" s="96">
        <v>8</v>
      </c>
      <c r="J33" s="45">
        <f t="shared" si="1"/>
        <v>15</v>
      </c>
      <c r="K33" s="97"/>
      <c r="L33" s="89"/>
    </row>
    <row r="34" spans="1:15" ht="12.95" customHeight="1" x14ac:dyDescent="0.25">
      <c r="A34" s="161" t="s">
        <v>156</v>
      </c>
      <c r="B34" s="128" t="s">
        <v>157</v>
      </c>
      <c r="C34" s="46"/>
      <c r="D34" s="72" t="s">
        <v>71</v>
      </c>
      <c r="E34" s="134"/>
      <c r="F34" s="134">
        <v>4122</v>
      </c>
      <c r="G34" s="72" t="s">
        <v>78</v>
      </c>
      <c r="H34" s="82">
        <v>4781.13</v>
      </c>
      <c r="I34" s="96">
        <v>959.84</v>
      </c>
      <c r="J34" s="45">
        <f t="shared" si="1"/>
        <v>5740.97</v>
      </c>
      <c r="K34" s="97"/>
      <c r="L34" s="89"/>
    </row>
    <row r="35" spans="1:15" ht="12.95" customHeight="1" x14ac:dyDescent="0.25">
      <c r="A35" s="161"/>
      <c r="B35" s="128" t="s">
        <v>158</v>
      </c>
      <c r="C35" s="46"/>
      <c r="D35" s="72" t="s">
        <v>71</v>
      </c>
      <c r="E35" s="134">
        <v>4351</v>
      </c>
      <c r="F35" s="134">
        <v>5336</v>
      </c>
      <c r="G35" s="72" t="s">
        <v>78</v>
      </c>
      <c r="H35" s="82">
        <v>4781.13</v>
      </c>
      <c r="I35" s="96">
        <v>959.84</v>
      </c>
      <c r="J35" s="45">
        <f t="shared" si="1"/>
        <v>5740.97</v>
      </c>
      <c r="K35" s="97"/>
      <c r="L35" s="89"/>
    </row>
    <row r="36" spans="1:15" ht="12.95" customHeight="1" x14ac:dyDescent="0.25">
      <c r="A36" s="8"/>
      <c r="B36" s="9"/>
      <c r="C36" s="10"/>
      <c r="D36" s="10"/>
      <c r="E36" s="176" t="s">
        <v>16</v>
      </c>
      <c r="F36" s="177"/>
      <c r="G36" s="178"/>
      <c r="H36" s="102">
        <f>H5+H7+H9+H11+H13+H15+H17+H19+H21+H23+H34</f>
        <v>113082.02</v>
      </c>
      <c r="I36" s="102">
        <f t="shared" ref="I36:J36" si="2">I5+I7+I9+I11+I13+I15+I17+I19+I21+I23+I34</f>
        <v>5552.56</v>
      </c>
      <c r="J36" s="102">
        <f t="shared" si="2"/>
        <v>118634.58</v>
      </c>
      <c r="L36" s="89">
        <v>1000</v>
      </c>
      <c r="M36" s="69" t="s">
        <v>41</v>
      </c>
      <c r="N36" s="90">
        <v>225.42</v>
      </c>
      <c r="O36" s="69" t="s">
        <v>38</v>
      </c>
    </row>
    <row r="37" spans="1:15" ht="12.95" customHeight="1" x14ac:dyDescent="0.25">
      <c r="A37" s="8"/>
      <c r="B37" s="11" t="s">
        <v>37</v>
      </c>
      <c r="C37" s="10"/>
      <c r="D37" s="10"/>
      <c r="E37" s="179" t="s">
        <v>17</v>
      </c>
      <c r="F37" s="179"/>
      <c r="G37" s="179"/>
      <c r="H37" s="102">
        <f>H6+H8+H10+H12+H14+H16+H18+H20+H24+H25+H26+H27+H28+H29+H30+H31+H32+H33+H35</f>
        <v>50048.02</v>
      </c>
      <c r="I37" s="102">
        <f t="shared" ref="I37:J37" si="3">I6+I8+I10+I12+I14+I16+I18+I20+I24+I25+I26+I27+I28+I29+I30+I31+I32+I33+I35</f>
        <v>2952.5600000000004</v>
      </c>
      <c r="J37" s="102">
        <f t="shared" si="3"/>
        <v>53000.58</v>
      </c>
      <c r="K37" s="70"/>
      <c r="M37" s="69" t="s">
        <v>42</v>
      </c>
      <c r="N37" s="91">
        <v>774.58</v>
      </c>
    </row>
    <row r="38" spans="1:15" ht="12.95" customHeight="1" x14ac:dyDescent="0.25">
      <c r="A38" s="8"/>
      <c r="B38" s="12"/>
      <c r="C38" s="10"/>
      <c r="D38" s="10"/>
      <c r="E38" s="172" t="s">
        <v>18</v>
      </c>
      <c r="F38" s="172"/>
      <c r="G38" s="172"/>
      <c r="H38" s="102">
        <f>H22</f>
        <v>0</v>
      </c>
      <c r="I38" s="102">
        <f>I22</f>
        <v>2600</v>
      </c>
      <c r="J38" s="102">
        <f>J22</f>
        <v>2600</v>
      </c>
      <c r="N38" s="90">
        <f>SUM(N36:N37)</f>
        <v>1000</v>
      </c>
    </row>
    <row r="39" spans="1:15" ht="12.95" customHeight="1" x14ac:dyDescent="0.25">
      <c r="A39" s="14"/>
      <c r="B39" s="15"/>
      <c r="C39" s="16"/>
      <c r="D39" s="16"/>
      <c r="E39" s="172" t="s">
        <v>19</v>
      </c>
      <c r="F39" s="172"/>
      <c r="G39" s="172"/>
      <c r="H39" s="103">
        <f>H36-H37-H38</f>
        <v>63034.000000000007</v>
      </c>
      <c r="I39" s="103">
        <f t="shared" ref="I39:J39" si="4">I36-I37-I38</f>
        <v>0</v>
      </c>
      <c r="J39" s="103">
        <f t="shared" si="4"/>
        <v>63034</v>
      </c>
    </row>
    <row r="40" spans="1:15" ht="12.95" customHeight="1" x14ac:dyDescent="0.25">
      <c r="A40" s="17" t="s">
        <v>20</v>
      </c>
      <c r="B40" s="18"/>
      <c r="C40" s="19"/>
      <c r="D40" s="19"/>
      <c r="E40" s="58"/>
      <c r="F40" s="31"/>
      <c r="G40" s="31"/>
      <c r="H40" s="59"/>
      <c r="I40" s="59"/>
      <c r="J40" s="60"/>
    </row>
    <row r="41" spans="1:15" ht="12.95" customHeight="1" x14ac:dyDescent="0.25">
      <c r="A41" s="159" t="s">
        <v>13</v>
      </c>
      <c r="B41" s="77" t="s">
        <v>59</v>
      </c>
      <c r="C41" s="110"/>
      <c r="D41" s="110"/>
      <c r="E41" s="110">
        <v>5512</v>
      </c>
      <c r="F41" s="110">
        <v>5019</v>
      </c>
      <c r="G41" s="72" t="s">
        <v>45</v>
      </c>
      <c r="H41" s="45">
        <v>90</v>
      </c>
      <c r="I41" s="47">
        <v>30</v>
      </c>
      <c r="J41" s="82">
        <f t="shared" ref="J41:J47" si="5">H41+I41</f>
        <v>120</v>
      </c>
      <c r="K41" s="97"/>
    </row>
    <row r="42" spans="1:15" ht="12.95" customHeight="1" x14ac:dyDescent="0.25">
      <c r="A42" s="162"/>
      <c r="B42" s="77" t="s">
        <v>58</v>
      </c>
      <c r="C42" s="46"/>
      <c r="D42" s="46"/>
      <c r="E42" s="110">
        <v>5512</v>
      </c>
      <c r="F42" s="110">
        <v>5039</v>
      </c>
      <c r="G42" s="72" t="s">
        <v>45</v>
      </c>
      <c r="H42" s="45">
        <v>30</v>
      </c>
      <c r="I42" s="47">
        <v>10</v>
      </c>
      <c r="J42" s="82">
        <f>SUM(H42+I42)</f>
        <v>40</v>
      </c>
      <c r="K42" s="97"/>
    </row>
    <row r="43" spans="1:15" ht="12.95" customHeight="1" x14ac:dyDescent="0.25">
      <c r="A43" s="162"/>
      <c r="B43" s="77" t="s">
        <v>57</v>
      </c>
      <c r="C43" s="46"/>
      <c r="D43" s="46"/>
      <c r="E43" s="110">
        <v>5512</v>
      </c>
      <c r="F43" s="110">
        <v>5021</v>
      </c>
      <c r="G43" s="72" t="s">
        <v>46</v>
      </c>
      <c r="H43" s="45">
        <v>110</v>
      </c>
      <c r="I43" s="47">
        <v>50</v>
      </c>
      <c r="J43" s="82">
        <f t="shared" si="5"/>
        <v>160</v>
      </c>
      <c r="K43" s="97"/>
    </row>
    <row r="44" spans="1:15" ht="12.95" customHeight="1" x14ac:dyDescent="0.25">
      <c r="A44" s="162"/>
      <c r="B44" s="77" t="s">
        <v>56</v>
      </c>
      <c r="C44" s="46"/>
      <c r="D44" s="110"/>
      <c r="E44" s="110">
        <v>5512</v>
      </c>
      <c r="F44" s="110">
        <v>5137</v>
      </c>
      <c r="G44" s="72" t="s">
        <v>45</v>
      </c>
      <c r="H44" s="45">
        <v>50</v>
      </c>
      <c r="I44" s="47">
        <v>90</v>
      </c>
      <c r="J44" s="82">
        <f t="shared" si="5"/>
        <v>140</v>
      </c>
      <c r="K44" s="97"/>
    </row>
    <row r="45" spans="1:15" ht="12.95" customHeight="1" x14ac:dyDescent="0.25">
      <c r="A45" s="162"/>
      <c r="B45" s="77" t="s">
        <v>55</v>
      </c>
      <c r="C45" s="46"/>
      <c r="D45" s="110"/>
      <c r="E45" s="110">
        <v>5512</v>
      </c>
      <c r="F45" s="110">
        <v>5139</v>
      </c>
      <c r="G45" s="72" t="s">
        <v>45</v>
      </c>
      <c r="H45" s="45">
        <v>25</v>
      </c>
      <c r="I45" s="47">
        <v>20</v>
      </c>
      <c r="J45" s="82">
        <f t="shared" si="5"/>
        <v>45</v>
      </c>
      <c r="K45" s="97"/>
    </row>
    <row r="46" spans="1:15" ht="12.95" customHeight="1" x14ac:dyDescent="0.25">
      <c r="A46" s="162"/>
      <c r="B46" s="77" t="s">
        <v>54</v>
      </c>
      <c r="C46" s="117"/>
      <c r="D46" s="118"/>
      <c r="E46" s="110">
        <v>5512</v>
      </c>
      <c r="F46" s="110">
        <v>5171</v>
      </c>
      <c r="G46" s="72" t="s">
        <v>45</v>
      </c>
      <c r="H46" s="45">
        <v>90</v>
      </c>
      <c r="I46" s="47">
        <v>20</v>
      </c>
      <c r="J46" s="82">
        <f t="shared" si="5"/>
        <v>110</v>
      </c>
      <c r="K46" s="97"/>
    </row>
    <row r="47" spans="1:15" ht="12.95" customHeight="1" x14ac:dyDescent="0.25">
      <c r="A47" s="162"/>
      <c r="B47" s="77" t="s">
        <v>53</v>
      </c>
      <c r="C47" s="46"/>
      <c r="D47" s="110"/>
      <c r="E47" s="110">
        <v>5512</v>
      </c>
      <c r="F47" s="110">
        <v>5156</v>
      </c>
      <c r="G47" s="72" t="s">
        <v>46</v>
      </c>
      <c r="H47" s="45">
        <v>45</v>
      </c>
      <c r="I47" s="47">
        <v>20</v>
      </c>
      <c r="J47" s="82">
        <f t="shared" si="5"/>
        <v>65</v>
      </c>
      <c r="K47" s="97"/>
    </row>
    <row r="48" spans="1:15" ht="12.95" customHeight="1" x14ac:dyDescent="0.25">
      <c r="A48" s="162"/>
      <c r="B48" s="77" t="s">
        <v>48</v>
      </c>
      <c r="C48" s="46"/>
      <c r="D48" s="81"/>
      <c r="E48" s="49">
        <v>5212</v>
      </c>
      <c r="F48" s="49">
        <v>5019</v>
      </c>
      <c r="G48" s="113"/>
      <c r="H48" s="114">
        <v>20</v>
      </c>
      <c r="I48" s="115">
        <v>-10</v>
      </c>
      <c r="J48" s="116">
        <f t="shared" ref="J48:J52" si="6">SUM(H48:I48)</f>
        <v>10</v>
      </c>
    </row>
    <row r="49" spans="1:11" ht="12.95" customHeight="1" x14ac:dyDescent="0.25">
      <c r="A49" s="162"/>
      <c r="B49" s="77" t="s">
        <v>50</v>
      </c>
      <c r="C49" s="75"/>
      <c r="D49" s="75"/>
      <c r="E49" s="49">
        <v>5512</v>
      </c>
      <c r="F49" s="49">
        <v>5131</v>
      </c>
      <c r="G49" s="113"/>
      <c r="H49" s="114">
        <v>20</v>
      </c>
      <c r="I49" s="115">
        <v>-10</v>
      </c>
      <c r="J49" s="116">
        <f t="shared" si="6"/>
        <v>10</v>
      </c>
      <c r="K49" s="48"/>
    </row>
    <row r="50" spans="1:11" ht="12.95" customHeight="1" x14ac:dyDescent="0.25">
      <c r="A50" s="162"/>
      <c r="B50" s="77" t="s">
        <v>49</v>
      </c>
      <c r="C50" s="75"/>
      <c r="D50" s="75"/>
      <c r="E50" s="49">
        <v>5212</v>
      </c>
      <c r="F50" s="49">
        <v>5137</v>
      </c>
      <c r="G50" s="113"/>
      <c r="H50" s="114">
        <v>60</v>
      </c>
      <c r="I50" s="115">
        <v>-20</v>
      </c>
      <c r="J50" s="116">
        <f t="shared" si="6"/>
        <v>40</v>
      </c>
      <c r="K50" s="48"/>
    </row>
    <row r="51" spans="1:11" ht="12.95" customHeight="1" x14ac:dyDescent="0.25">
      <c r="A51" s="162"/>
      <c r="B51" s="77" t="s">
        <v>51</v>
      </c>
      <c r="C51" s="76"/>
      <c r="D51" s="76"/>
      <c r="E51" s="49">
        <v>5212</v>
      </c>
      <c r="F51" s="49">
        <v>5169</v>
      </c>
      <c r="G51" s="113"/>
      <c r="H51" s="114">
        <v>302</v>
      </c>
      <c r="I51" s="115">
        <v>-100</v>
      </c>
      <c r="J51" s="116">
        <f t="shared" si="6"/>
        <v>202</v>
      </c>
    </row>
    <row r="52" spans="1:11" ht="12.95" customHeight="1" x14ac:dyDescent="0.25">
      <c r="A52" s="162"/>
      <c r="B52" s="77" t="s">
        <v>52</v>
      </c>
      <c r="C52" s="46"/>
      <c r="D52" s="73"/>
      <c r="E52" s="111">
        <v>5212</v>
      </c>
      <c r="F52" s="111">
        <v>5175</v>
      </c>
      <c r="G52" s="72"/>
      <c r="H52" s="45">
        <v>30</v>
      </c>
      <c r="I52" s="47">
        <v>-10</v>
      </c>
      <c r="J52" s="82">
        <f t="shared" si="6"/>
        <v>20</v>
      </c>
      <c r="K52" s="97"/>
    </row>
    <row r="53" spans="1:11" ht="12.95" customHeight="1" x14ac:dyDescent="0.25">
      <c r="A53" s="159" t="s">
        <v>14</v>
      </c>
      <c r="B53" s="92" t="s">
        <v>159</v>
      </c>
      <c r="C53" s="132"/>
      <c r="D53" s="132"/>
      <c r="E53" s="132">
        <v>3399</v>
      </c>
      <c r="F53" s="132">
        <v>5222</v>
      </c>
      <c r="G53" s="99" t="s">
        <v>60</v>
      </c>
      <c r="H53" s="100">
        <v>40</v>
      </c>
      <c r="I53" s="101">
        <v>-10</v>
      </c>
      <c r="J53" s="67">
        <f t="shared" ref="J53:J56" si="7">H53+I53</f>
        <v>30</v>
      </c>
      <c r="K53" s="97"/>
    </row>
    <row r="54" spans="1:11" ht="12.95" customHeight="1" x14ac:dyDescent="0.25">
      <c r="A54" s="160"/>
      <c r="B54" s="152" t="s">
        <v>160</v>
      </c>
      <c r="C54" s="83" t="s">
        <v>94</v>
      </c>
      <c r="D54" s="83"/>
      <c r="E54" s="83">
        <v>3419</v>
      </c>
      <c r="F54" s="83">
        <v>5222</v>
      </c>
      <c r="G54" s="98" t="s">
        <v>61</v>
      </c>
      <c r="H54" s="79">
        <v>0</v>
      </c>
      <c r="I54" s="151">
        <v>10</v>
      </c>
      <c r="J54" s="88">
        <f t="shared" si="7"/>
        <v>10</v>
      </c>
      <c r="K54" s="97"/>
    </row>
    <row r="55" spans="1:11" ht="12.95" customHeight="1" x14ac:dyDescent="0.25">
      <c r="A55" s="161" t="s">
        <v>15</v>
      </c>
      <c r="B55" s="93" t="s">
        <v>161</v>
      </c>
      <c r="C55" s="132"/>
      <c r="D55" s="132"/>
      <c r="E55" s="132">
        <v>6112</v>
      </c>
      <c r="F55" s="132">
        <v>5901</v>
      </c>
      <c r="G55" s="99" t="s">
        <v>62</v>
      </c>
      <c r="H55" s="100">
        <v>35</v>
      </c>
      <c r="I55" s="101">
        <v>-5</v>
      </c>
      <c r="J55" s="67">
        <f t="shared" si="7"/>
        <v>30</v>
      </c>
      <c r="K55" s="97"/>
    </row>
    <row r="56" spans="1:11" ht="12.95" customHeight="1" x14ac:dyDescent="0.25">
      <c r="A56" s="161"/>
      <c r="B56" s="92" t="s">
        <v>162</v>
      </c>
      <c r="C56" s="132"/>
      <c r="D56" s="132"/>
      <c r="E56" s="132">
        <v>3419</v>
      </c>
      <c r="F56" s="132">
        <v>5222</v>
      </c>
      <c r="G56" s="99" t="s">
        <v>63</v>
      </c>
      <c r="H56" s="100">
        <v>5124.2</v>
      </c>
      <c r="I56" s="101">
        <v>5</v>
      </c>
      <c r="J56" s="67">
        <f t="shared" si="7"/>
        <v>5129.2</v>
      </c>
      <c r="K56" s="97"/>
    </row>
    <row r="57" spans="1:11" ht="12.95" customHeight="1" x14ac:dyDescent="0.25">
      <c r="A57" s="159" t="s">
        <v>35</v>
      </c>
      <c r="B57" s="93" t="s">
        <v>66</v>
      </c>
      <c r="C57" s="107"/>
      <c r="D57" s="107"/>
      <c r="E57" s="132">
        <v>3412</v>
      </c>
      <c r="F57" s="132">
        <v>5171</v>
      </c>
      <c r="G57" s="99" t="s">
        <v>65</v>
      </c>
      <c r="H57" s="100">
        <v>1160</v>
      </c>
      <c r="I57" s="101">
        <v>150</v>
      </c>
      <c r="J57" s="67">
        <f t="shared" ref="J57:J58" si="8">H57+I57</f>
        <v>1310</v>
      </c>
      <c r="K57" s="87"/>
    </row>
    <row r="58" spans="1:11" ht="12.95" customHeight="1" x14ac:dyDescent="0.25">
      <c r="A58" s="160"/>
      <c r="B58" s="93" t="s">
        <v>67</v>
      </c>
      <c r="C58" s="107"/>
      <c r="D58" s="107"/>
      <c r="E58" s="132">
        <v>3412</v>
      </c>
      <c r="F58" s="132">
        <v>5169</v>
      </c>
      <c r="G58" s="99" t="s">
        <v>65</v>
      </c>
      <c r="H58" s="100">
        <v>2555</v>
      </c>
      <c r="I58" s="101">
        <v>-150</v>
      </c>
      <c r="J58" s="67">
        <f t="shared" si="8"/>
        <v>2405</v>
      </c>
      <c r="K58" s="87"/>
    </row>
    <row r="59" spans="1:11" ht="12.95" customHeight="1" x14ac:dyDescent="0.25">
      <c r="A59" s="159" t="s">
        <v>156</v>
      </c>
      <c r="B59" s="148" t="s">
        <v>113</v>
      </c>
      <c r="C59" s="74" t="s">
        <v>94</v>
      </c>
      <c r="D59" s="149"/>
      <c r="E59" s="98" t="s">
        <v>111</v>
      </c>
      <c r="F59" s="83">
        <v>5171</v>
      </c>
      <c r="G59" s="98" t="s">
        <v>114</v>
      </c>
      <c r="H59" s="150">
        <v>0</v>
      </c>
      <c r="I59" s="151">
        <v>475</v>
      </c>
      <c r="J59" s="88">
        <f t="shared" ref="J59:J63" si="9">H59+I59</f>
        <v>475</v>
      </c>
      <c r="K59" s="48"/>
    </row>
    <row r="60" spans="1:11" ht="12.95" customHeight="1" x14ac:dyDescent="0.25">
      <c r="A60" s="162"/>
      <c r="B60" s="147" t="s">
        <v>117</v>
      </c>
      <c r="C60" s="129"/>
      <c r="D60" s="129"/>
      <c r="E60" s="72" t="s">
        <v>111</v>
      </c>
      <c r="F60" s="133">
        <v>5171</v>
      </c>
      <c r="G60" s="72" t="s">
        <v>118</v>
      </c>
      <c r="H60" s="130">
        <v>360</v>
      </c>
      <c r="I60" s="101">
        <v>140</v>
      </c>
      <c r="J60" s="82">
        <f t="shared" si="9"/>
        <v>500</v>
      </c>
      <c r="K60" s="48"/>
    </row>
    <row r="61" spans="1:11" ht="12.95" customHeight="1" x14ac:dyDescent="0.25">
      <c r="A61" s="162"/>
      <c r="B61" s="147" t="s">
        <v>119</v>
      </c>
      <c r="C61" s="129"/>
      <c r="D61" s="129"/>
      <c r="E61" s="72" t="s">
        <v>111</v>
      </c>
      <c r="F61" s="133">
        <v>5171</v>
      </c>
      <c r="G61" s="72" t="s">
        <v>120</v>
      </c>
      <c r="H61" s="130">
        <v>800</v>
      </c>
      <c r="I61" s="101">
        <v>55</v>
      </c>
      <c r="J61" s="82">
        <f t="shared" si="9"/>
        <v>855</v>
      </c>
      <c r="K61" s="48"/>
    </row>
    <row r="62" spans="1:11" ht="12.95" customHeight="1" x14ac:dyDescent="0.25">
      <c r="A62" s="162"/>
      <c r="B62" s="147" t="s">
        <v>121</v>
      </c>
      <c r="C62" s="129"/>
      <c r="D62" s="129"/>
      <c r="E62" s="72" t="s">
        <v>122</v>
      </c>
      <c r="F62" s="133">
        <v>5171</v>
      </c>
      <c r="G62" s="72" t="s">
        <v>123</v>
      </c>
      <c r="H62" s="130">
        <v>382.5</v>
      </c>
      <c r="I62" s="101">
        <v>55</v>
      </c>
      <c r="J62" s="82">
        <f t="shared" si="9"/>
        <v>437.5</v>
      </c>
      <c r="K62" s="48"/>
    </row>
    <row r="63" spans="1:11" ht="12.95" customHeight="1" x14ac:dyDescent="0.25">
      <c r="A63" s="162"/>
      <c r="B63" s="105" t="s">
        <v>124</v>
      </c>
      <c r="C63" s="132"/>
      <c r="D63" s="132"/>
      <c r="E63" s="72" t="s">
        <v>111</v>
      </c>
      <c r="F63" s="133">
        <v>5171</v>
      </c>
      <c r="G63" s="72" t="s">
        <v>125</v>
      </c>
      <c r="H63" s="108">
        <v>1785</v>
      </c>
      <c r="I63" s="101">
        <v>0.3</v>
      </c>
      <c r="J63" s="82">
        <f t="shared" si="9"/>
        <v>1785.3</v>
      </c>
      <c r="K63" s="48"/>
    </row>
    <row r="64" spans="1:11" ht="12.95" customHeight="1" x14ac:dyDescent="0.25">
      <c r="A64" s="162"/>
      <c r="B64" s="126" t="s">
        <v>136</v>
      </c>
      <c r="C64" s="133"/>
      <c r="D64" s="133"/>
      <c r="E64" s="72" t="s">
        <v>137</v>
      </c>
      <c r="F64" s="133">
        <v>5171</v>
      </c>
      <c r="G64" s="72" t="s">
        <v>138</v>
      </c>
      <c r="H64" s="130">
        <v>2500</v>
      </c>
      <c r="I64" s="101">
        <v>-335</v>
      </c>
      <c r="J64" s="82">
        <f t="shared" ref="J64:J66" si="10">H64+I64</f>
        <v>2165</v>
      </c>
      <c r="K64" s="48"/>
    </row>
    <row r="65" spans="1:12" ht="12.95" customHeight="1" x14ac:dyDescent="0.25">
      <c r="A65" s="162"/>
      <c r="B65" s="126" t="s">
        <v>139</v>
      </c>
      <c r="C65" s="133"/>
      <c r="D65" s="133"/>
      <c r="E65" s="72" t="s">
        <v>137</v>
      </c>
      <c r="F65" s="133">
        <v>5171</v>
      </c>
      <c r="G65" s="72" t="s">
        <v>140</v>
      </c>
      <c r="H65" s="130">
        <v>500</v>
      </c>
      <c r="I65" s="101">
        <v>-500</v>
      </c>
      <c r="J65" s="82">
        <f t="shared" si="10"/>
        <v>0</v>
      </c>
      <c r="K65" s="48"/>
    </row>
    <row r="66" spans="1:12" ht="12.95" customHeight="1" x14ac:dyDescent="0.25">
      <c r="A66" s="162"/>
      <c r="B66" s="126" t="s">
        <v>141</v>
      </c>
      <c r="C66" s="133"/>
      <c r="D66" s="133"/>
      <c r="E66" s="72" t="s">
        <v>137</v>
      </c>
      <c r="F66" s="133">
        <v>5171</v>
      </c>
      <c r="G66" s="72" t="s">
        <v>142</v>
      </c>
      <c r="H66" s="130">
        <v>2500</v>
      </c>
      <c r="I66" s="101">
        <v>835</v>
      </c>
      <c r="J66" s="82">
        <f t="shared" si="10"/>
        <v>3335</v>
      </c>
      <c r="K66" s="48"/>
    </row>
    <row r="67" spans="1:12" ht="12.95" customHeight="1" x14ac:dyDescent="0.25">
      <c r="A67" s="162"/>
      <c r="B67" s="126" t="s">
        <v>143</v>
      </c>
      <c r="C67" s="133"/>
      <c r="D67" s="133"/>
      <c r="E67" s="72" t="s">
        <v>137</v>
      </c>
      <c r="F67" s="133">
        <v>5171</v>
      </c>
      <c r="G67" s="72" t="s">
        <v>144</v>
      </c>
      <c r="H67" s="130">
        <v>200</v>
      </c>
      <c r="I67" s="101">
        <v>-63</v>
      </c>
      <c r="J67" s="82">
        <f t="shared" ref="J67:J68" si="11">H67+I67</f>
        <v>137</v>
      </c>
      <c r="K67" s="48"/>
    </row>
    <row r="68" spans="1:12" ht="12.95" customHeight="1" x14ac:dyDescent="0.25">
      <c r="A68" s="162"/>
      <c r="B68" s="126" t="s">
        <v>145</v>
      </c>
      <c r="C68" s="133"/>
      <c r="D68" s="133"/>
      <c r="E68" s="72" t="s">
        <v>146</v>
      </c>
      <c r="F68" s="133">
        <v>5171</v>
      </c>
      <c r="G68" s="72" t="s">
        <v>147</v>
      </c>
      <c r="H68" s="130">
        <v>2110</v>
      </c>
      <c r="I68" s="101">
        <v>63</v>
      </c>
      <c r="J68" s="82">
        <f t="shared" si="11"/>
        <v>2173</v>
      </c>
      <c r="K68" s="48"/>
    </row>
    <row r="69" spans="1:12" ht="12.95" customHeight="1" x14ac:dyDescent="0.25">
      <c r="A69" s="160"/>
      <c r="B69" s="126" t="s">
        <v>151</v>
      </c>
      <c r="C69" s="133"/>
      <c r="D69" s="133"/>
      <c r="E69" s="72" t="s">
        <v>152</v>
      </c>
      <c r="F69" s="133">
        <v>5166</v>
      </c>
      <c r="G69" s="72" t="s">
        <v>153</v>
      </c>
      <c r="H69" s="130">
        <v>691</v>
      </c>
      <c r="I69" s="101">
        <v>700</v>
      </c>
      <c r="J69" s="82">
        <f>H69+I69</f>
        <v>1391</v>
      </c>
      <c r="K69" s="48"/>
    </row>
    <row r="70" spans="1:12" ht="12.95" customHeight="1" x14ac:dyDescent="0.25">
      <c r="A70" s="14"/>
      <c r="B70" s="18"/>
      <c r="C70" s="19"/>
      <c r="D70" s="19"/>
      <c r="E70" s="174" t="s">
        <v>21</v>
      </c>
      <c r="F70" s="153"/>
      <c r="G70" s="175"/>
      <c r="H70" s="24">
        <f>SUM(H41:H69)</f>
        <v>21614.7</v>
      </c>
      <c r="I70" s="24">
        <f t="shared" ref="I70:J70" si="12">SUM(I41:I69)</f>
        <v>1515.3</v>
      </c>
      <c r="J70" s="24">
        <f t="shared" si="12"/>
        <v>23130</v>
      </c>
    </row>
    <row r="71" spans="1:12" ht="15.75" customHeight="1" x14ac:dyDescent="0.25">
      <c r="A71" s="42" t="s">
        <v>22</v>
      </c>
      <c r="B71" s="18"/>
      <c r="C71" s="19"/>
      <c r="D71" s="19"/>
      <c r="E71" s="20"/>
      <c r="F71" s="18"/>
      <c r="G71" s="18"/>
      <c r="H71" s="21"/>
      <c r="I71" s="21"/>
      <c r="J71" s="25"/>
    </row>
    <row r="72" spans="1:12" ht="12.95" customHeight="1" x14ac:dyDescent="0.25">
      <c r="A72" s="109" t="s">
        <v>13</v>
      </c>
      <c r="B72" s="77" t="s">
        <v>47</v>
      </c>
      <c r="C72" s="46"/>
      <c r="D72" s="110"/>
      <c r="E72" s="110">
        <v>5512</v>
      </c>
      <c r="F72" s="110">
        <v>6122</v>
      </c>
      <c r="G72" s="72" t="s">
        <v>45</v>
      </c>
      <c r="H72" s="45">
        <v>500</v>
      </c>
      <c r="I72" s="47">
        <v>-90</v>
      </c>
      <c r="J72" s="82">
        <f>SUM(H72:I72)</f>
        <v>410</v>
      </c>
    </row>
    <row r="73" spans="1:12" ht="12.95" customHeight="1" x14ac:dyDescent="0.25">
      <c r="A73" s="156" t="s">
        <v>14</v>
      </c>
      <c r="B73" s="144" t="s">
        <v>110</v>
      </c>
      <c r="C73" s="135"/>
      <c r="D73" s="135"/>
      <c r="E73" s="136" t="s">
        <v>111</v>
      </c>
      <c r="F73" s="137">
        <v>6121</v>
      </c>
      <c r="G73" s="136" t="s">
        <v>112</v>
      </c>
      <c r="H73" s="45">
        <v>7115</v>
      </c>
      <c r="I73" s="47">
        <v>-977.3</v>
      </c>
      <c r="J73" s="138">
        <f>H73+I73</f>
        <v>6137.7</v>
      </c>
      <c r="K73" s="48"/>
      <c r="L73" s="80"/>
    </row>
    <row r="74" spans="1:12" ht="12.95" customHeight="1" x14ac:dyDescent="0.25">
      <c r="A74" s="156"/>
      <c r="B74" s="139" t="s">
        <v>115</v>
      </c>
      <c r="C74" s="140"/>
      <c r="D74" s="140"/>
      <c r="E74" s="141" t="s">
        <v>111</v>
      </c>
      <c r="F74" s="142">
        <v>6121</v>
      </c>
      <c r="G74" s="141" t="s">
        <v>116</v>
      </c>
      <c r="H74" s="45">
        <v>4300</v>
      </c>
      <c r="I74" s="146">
        <v>252</v>
      </c>
      <c r="J74" s="116">
        <f>H74+I74</f>
        <v>4552</v>
      </c>
      <c r="K74" s="48"/>
      <c r="L74" s="80"/>
    </row>
    <row r="75" spans="1:12" ht="12.95" customHeight="1" x14ac:dyDescent="0.25">
      <c r="A75" s="156"/>
      <c r="B75" s="143" t="s">
        <v>126</v>
      </c>
      <c r="C75" s="137"/>
      <c r="D75" s="137"/>
      <c r="E75" s="136" t="s">
        <v>127</v>
      </c>
      <c r="F75" s="137">
        <v>6121</v>
      </c>
      <c r="G75" s="136" t="s">
        <v>128</v>
      </c>
      <c r="H75" s="45">
        <v>7229</v>
      </c>
      <c r="I75" s="47">
        <v>-465</v>
      </c>
      <c r="J75" s="138">
        <f t="shared" ref="J75:J76" si="13">H75+I75</f>
        <v>6764</v>
      </c>
      <c r="K75" s="48"/>
      <c r="L75" s="80"/>
    </row>
    <row r="76" spans="1:12" ht="12.95" customHeight="1" x14ac:dyDescent="0.25">
      <c r="A76" s="156"/>
      <c r="B76" s="143" t="s">
        <v>129</v>
      </c>
      <c r="C76" s="137"/>
      <c r="D76" s="137"/>
      <c r="E76" s="136" t="s">
        <v>127</v>
      </c>
      <c r="F76" s="137">
        <v>6121</v>
      </c>
      <c r="G76" s="136" t="s">
        <v>130</v>
      </c>
      <c r="H76" s="45">
        <v>3848</v>
      </c>
      <c r="I76" s="145">
        <v>465</v>
      </c>
      <c r="J76" s="138">
        <f t="shared" si="13"/>
        <v>4313</v>
      </c>
      <c r="K76" s="48"/>
      <c r="L76" s="80"/>
    </row>
    <row r="77" spans="1:12" ht="12.95" customHeight="1" x14ac:dyDescent="0.25">
      <c r="A77" s="156"/>
      <c r="B77" s="143" t="s">
        <v>131</v>
      </c>
      <c r="C77" s="137"/>
      <c r="D77" s="137"/>
      <c r="E77" s="136" t="s">
        <v>132</v>
      </c>
      <c r="F77" s="137">
        <v>6121</v>
      </c>
      <c r="G77" s="136" t="s">
        <v>133</v>
      </c>
      <c r="H77" s="45">
        <v>50</v>
      </c>
      <c r="I77" s="47">
        <v>-7</v>
      </c>
      <c r="J77" s="138">
        <f t="shared" ref="J77:J78" si="14">H77+I77</f>
        <v>43</v>
      </c>
      <c r="K77" s="48"/>
      <c r="L77" s="80"/>
    </row>
    <row r="78" spans="1:12" ht="12.95" customHeight="1" x14ac:dyDescent="0.25">
      <c r="A78" s="156"/>
      <c r="B78" s="139" t="s">
        <v>134</v>
      </c>
      <c r="C78" s="142"/>
      <c r="D78" s="142"/>
      <c r="E78" s="141" t="s">
        <v>132</v>
      </c>
      <c r="F78" s="142">
        <v>6121</v>
      </c>
      <c r="G78" s="141" t="s">
        <v>135</v>
      </c>
      <c r="H78" s="45">
        <v>100</v>
      </c>
      <c r="I78" s="47">
        <v>7</v>
      </c>
      <c r="J78" s="116">
        <f t="shared" si="14"/>
        <v>107</v>
      </c>
      <c r="K78" s="48"/>
      <c r="L78" s="80"/>
    </row>
    <row r="79" spans="1:12" ht="12.95" customHeight="1" x14ac:dyDescent="0.25">
      <c r="A79" s="156"/>
      <c r="B79" s="139" t="s">
        <v>148</v>
      </c>
      <c r="C79" s="142"/>
      <c r="D79" s="142"/>
      <c r="E79" s="141" t="s">
        <v>149</v>
      </c>
      <c r="F79" s="142">
        <v>6121</v>
      </c>
      <c r="G79" s="141" t="s">
        <v>150</v>
      </c>
      <c r="H79" s="45">
        <v>19350</v>
      </c>
      <c r="I79" s="47">
        <v>-700</v>
      </c>
      <c r="J79" s="116">
        <f t="shared" ref="J79:J81" si="15">H79+I79</f>
        <v>18650</v>
      </c>
      <c r="K79" s="48"/>
      <c r="L79" s="80"/>
    </row>
    <row r="80" spans="1:12" ht="12.95" customHeight="1" x14ac:dyDescent="0.25">
      <c r="A80" s="156"/>
      <c r="B80" s="139" t="s">
        <v>154</v>
      </c>
      <c r="C80" s="142"/>
      <c r="D80" s="142"/>
      <c r="E80" s="141" t="s">
        <v>137</v>
      </c>
      <c r="F80" s="142">
        <v>6121</v>
      </c>
      <c r="G80" s="141" t="s">
        <v>155</v>
      </c>
      <c r="H80" s="45">
        <v>1806</v>
      </c>
      <c r="I80" s="47">
        <v>-1641</v>
      </c>
      <c r="J80" s="116">
        <f t="shared" si="15"/>
        <v>165</v>
      </c>
      <c r="K80" s="48"/>
    </row>
    <row r="81" spans="1:11" ht="12.95" customHeight="1" x14ac:dyDescent="0.25">
      <c r="A81" s="156"/>
      <c r="B81" s="139" t="s">
        <v>154</v>
      </c>
      <c r="C81" s="142"/>
      <c r="D81" s="142"/>
      <c r="E81" s="141" t="s">
        <v>146</v>
      </c>
      <c r="F81" s="142">
        <v>6121</v>
      </c>
      <c r="G81" s="141" t="s">
        <v>155</v>
      </c>
      <c r="H81" s="45">
        <v>1800</v>
      </c>
      <c r="I81" s="146">
        <v>1641</v>
      </c>
      <c r="J81" s="116">
        <f t="shared" si="15"/>
        <v>3441</v>
      </c>
      <c r="K81" s="48"/>
    </row>
    <row r="82" spans="1:11" ht="12.95" customHeight="1" x14ac:dyDescent="0.25">
      <c r="A82" s="106" t="s">
        <v>15</v>
      </c>
      <c r="B82" s="77" t="s">
        <v>107</v>
      </c>
      <c r="C82" s="46"/>
      <c r="D82" s="46"/>
      <c r="E82" s="125">
        <v>3639</v>
      </c>
      <c r="F82" s="125">
        <v>6130</v>
      </c>
      <c r="G82" s="72" t="s">
        <v>106</v>
      </c>
      <c r="H82" s="45">
        <v>17502.23</v>
      </c>
      <c r="I82" s="47">
        <v>6185.38</v>
      </c>
      <c r="J82" s="82">
        <f t="shared" ref="J82" si="16">SUM(H82:I82)</f>
        <v>23687.61</v>
      </c>
      <c r="K82" s="48"/>
    </row>
    <row r="83" spans="1:11" ht="12.95" customHeight="1" x14ac:dyDescent="0.25">
      <c r="A83" s="50"/>
      <c r="B83" s="51"/>
      <c r="C83" s="52"/>
      <c r="D83" s="52"/>
      <c r="E83" s="173" t="s">
        <v>23</v>
      </c>
      <c r="F83" s="173"/>
      <c r="G83" s="173"/>
      <c r="H83" s="40">
        <f>SUM(H72:H82)</f>
        <v>63600.229999999996</v>
      </c>
      <c r="I83" s="40">
        <f t="shared" ref="I83:J83" si="17">SUM(I72:I82)</f>
        <v>4670.08</v>
      </c>
      <c r="J83" s="40">
        <f t="shared" si="17"/>
        <v>68270.31</v>
      </c>
    </row>
    <row r="84" spans="1:11" ht="12.95" customHeight="1" x14ac:dyDescent="0.25">
      <c r="A84" s="53" t="s">
        <v>33</v>
      </c>
      <c r="B84" s="54"/>
      <c r="C84" s="55"/>
      <c r="D84" s="55"/>
      <c r="E84" s="56"/>
      <c r="F84" s="56"/>
      <c r="G84" s="56"/>
      <c r="H84" s="37"/>
      <c r="I84" s="38"/>
      <c r="J84" s="13"/>
    </row>
    <row r="85" spans="1:11" ht="12.95" customHeight="1" x14ac:dyDescent="0.25">
      <c r="A85" s="131" t="s">
        <v>13</v>
      </c>
      <c r="B85" s="77" t="s">
        <v>109</v>
      </c>
      <c r="C85" s="46"/>
      <c r="D85" s="49"/>
      <c r="E85" s="78"/>
      <c r="F85" s="72" t="s">
        <v>108</v>
      </c>
      <c r="G85" s="72"/>
      <c r="H85" s="45">
        <v>165800</v>
      </c>
      <c r="I85" s="47">
        <v>6185.38</v>
      </c>
      <c r="J85" s="45">
        <f>H85+I85</f>
        <v>171985.38</v>
      </c>
    </row>
    <row r="86" spans="1:11" ht="12.95" customHeight="1" x14ac:dyDescent="0.25">
      <c r="A86" s="16"/>
      <c r="B86" s="15"/>
      <c r="C86" s="16"/>
      <c r="D86" s="16"/>
      <c r="E86" s="166" t="s">
        <v>34</v>
      </c>
      <c r="F86" s="167"/>
      <c r="G86" s="168"/>
      <c r="H86" s="57">
        <f>SUM(H85:H85)</f>
        <v>165800</v>
      </c>
      <c r="I86" s="40">
        <f>SUM(I85:I85)</f>
        <v>6185.38</v>
      </c>
      <c r="J86" s="57">
        <f>SUM(J85:J85)</f>
        <v>171985.38</v>
      </c>
    </row>
    <row r="87" spans="1:11" ht="12.95" customHeight="1" x14ac:dyDescent="0.25">
      <c r="A87" s="16"/>
      <c r="B87" s="15"/>
      <c r="C87" s="16"/>
      <c r="D87" s="16"/>
      <c r="E87" s="26"/>
      <c r="F87" s="26"/>
      <c r="G87" s="27"/>
      <c r="H87" s="37"/>
      <c r="I87" s="38"/>
      <c r="J87" s="39"/>
    </row>
    <row r="88" spans="1:11" ht="12.95" customHeight="1" x14ac:dyDescent="0.25">
      <c r="A88" s="3"/>
      <c r="B88" s="85" t="s">
        <v>32</v>
      </c>
      <c r="C88" s="19"/>
      <c r="D88" s="19"/>
      <c r="E88" s="169" t="s">
        <v>16</v>
      </c>
      <c r="F88" s="170"/>
      <c r="G88" s="170"/>
      <c r="H88" s="171"/>
      <c r="I88" s="23">
        <f>I36</f>
        <v>5552.56</v>
      </c>
      <c r="J88" s="43"/>
    </row>
    <row r="89" spans="1:11" ht="12.95" customHeight="1" x14ac:dyDescent="0.25">
      <c r="A89" s="3"/>
      <c r="B89" s="86"/>
      <c r="C89" s="19"/>
      <c r="D89" s="19"/>
      <c r="E89" s="169" t="s">
        <v>24</v>
      </c>
      <c r="F89" s="170"/>
      <c r="G89" s="170"/>
      <c r="H89" s="171"/>
      <c r="I89" s="23">
        <f>I70+I37</f>
        <v>4467.8600000000006</v>
      </c>
      <c r="J89" s="14"/>
    </row>
    <row r="90" spans="1:11" ht="12.95" customHeight="1" x14ac:dyDescent="0.25">
      <c r="A90" s="3"/>
      <c r="B90" s="86"/>
      <c r="C90" s="19"/>
      <c r="D90" s="19"/>
      <c r="E90" s="169" t="s">
        <v>25</v>
      </c>
      <c r="F90" s="170"/>
      <c r="G90" s="170"/>
      <c r="H90" s="171"/>
      <c r="I90" s="23">
        <f>I83+I38</f>
        <v>7270.08</v>
      </c>
      <c r="J90" s="44"/>
    </row>
    <row r="91" spans="1:11" ht="12.95" customHeight="1" x14ac:dyDescent="0.25">
      <c r="A91" s="3"/>
      <c r="B91" s="86"/>
      <c r="C91" s="19"/>
      <c r="D91" s="19"/>
      <c r="E91" s="169" t="s">
        <v>26</v>
      </c>
      <c r="F91" s="170"/>
      <c r="G91" s="170"/>
      <c r="H91" s="171"/>
      <c r="I91" s="23">
        <f>I89+I90</f>
        <v>11737.94</v>
      </c>
      <c r="J91" s="44"/>
    </row>
    <row r="92" spans="1:11" ht="12.95" customHeight="1" x14ac:dyDescent="0.25">
      <c r="A92" s="3"/>
      <c r="B92" s="86"/>
      <c r="C92" s="19"/>
      <c r="D92" s="19"/>
      <c r="E92" s="163" t="s">
        <v>27</v>
      </c>
      <c r="F92" s="164"/>
      <c r="G92" s="164"/>
      <c r="H92" s="165"/>
      <c r="I92" s="23">
        <f>I88-I91</f>
        <v>-6185.38</v>
      </c>
      <c r="J92" s="44"/>
    </row>
    <row r="93" spans="1:11" ht="12.95" customHeight="1" x14ac:dyDescent="0.25">
      <c r="A93" s="3"/>
      <c r="B93" s="86"/>
      <c r="C93" s="19"/>
      <c r="D93" s="19"/>
      <c r="E93" s="163" t="s">
        <v>28</v>
      </c>
      <c r="F93" s="164"/>
      <c r="G93" s="164"/>
      <c r="H93" s="165"/>
      <c r="I93" s="23">
        <f>I86</f>
        <v>6185.38</v>
      </c>
      <c r="J93" s="44"/>
    </row>
    <row r="94" spans="1:11" ht="12.95" customHeight="1" x14ac:dyDescent="0.25">
      <c r="A94" s="3"/>
      <c r="B94" s="62"/>
      <c r="C94" s="34"/>
      <c r="D94" s="34"/>
      <c r="E94" s="35"/>
      <c r="F94" s="3"/>
      <c r="G94" s="18"/>
      <c r="H94" s="61">
        <v>45525</v>
      </c>
      <c r="I94" s="62"/>
      <c r="J94" s="63">
        <v>45539</v>
      </c>
    </row>
    <row r="95" spans="1:11" ht="12.95" customHeight="1" x14ac:dyDescent="0.25">
      <c r="A95" s="3"/>
      <c r="B95" s="85" t="s">
        <v>36</v>
      </c>
      <c r="C95" s="19"/>
      <c r="D95" s="19"/>
      <c r="E95" s="36" t="s">
        <v>29</v>
      </c>
      <c r="F95" s="28"/>
      <c r="G95" s="29"/>
      <c r="H95" s="64">
        <v>645316.23</v>
      </c>
      <c r="I95" s="65">
        <f>I88</f>
        <v>5552.56</v>
      </c>
      <c r="J95" s="65">
        <f>H95+I95</f>
        <v>650868.79</v>
      </c>
    </row>
    <row r="96" spans="1:11" ht="12.95" customHeight="1" x14ac:dyDescent="0.25">
      <c r="A96" s="3"/>
      <c r="B96" s="86"/>
      <c r="C96" s="19"/>
      <c r="D96" s="19"/>
      <c r="E96" s="30" t="s">
        <v>24</v>
      </c>
      <c r="F96" s="31"/>
      <c r="G96" s="22"/>
      <c r="H96" s="66">
        <v>526078.17000000004</v>
      </c>
      <c r="I96" s="65">
        <f>I70+I37</f>
        <v>4467.8600000000006</v>
      </c>
      <c r="J96" s="67">
        <f>H96+I96</f>
        <v>530546.03</v>
      </c>
    </row>
    <row r="97" spans="1:10" ht="12.95" customHeight="1" x14ac:dyDescent="0.25">
      <c r="A97" s="3"/>
      <c r="B97" s="86"/>
      <c r="C97" s="19"/>
      <c r="D97" s="19"/>
      <c r="E97" s="14" t="s">
        <v>25</v>
      </c>
      <c r="F97" s="18"/>
      <c r="G97" s="32"/>
      <c r="H97" s="66">
        <v>275222.27</v>
      </c>
      <c r="I97" s="65">
        <f>I83+I38</f>
        <v>7270.08</v>
      </c>
      <c r="J97" s="67">
        <f>H97+I97</f>
        <v>282492.35000000003</v>
      </c>
    </row>
    <row r="98" spans="1:10" ht="12.95" customHeight="1" x14ac:dyDescent="0.25">
      <c r="A98" s="3"/>
      <c r="B98" s="87"/>
      <c r="C98" s="34"/>
      <c r="D98" s="34"/>
      <c r="E98" s="33" t="s">
        <v>30</v>
      </c>
      <c r="F98" s="31"/>
      <c r="G98" s="22"/>
      <c r="H98" s="65">
        <f>H96+H97</f>
        <v>801300.44000000006</v>
      </c>
      <c r="I98" s="65">
        <f>SUM(I96:I97)</f>
        <v>11737.94</v>
      </c>
      <c r="J98" s="65">
        <f>SUM(J96:J97)</f>
        <v>813038.38000000012</v>
      </c>
    </row>
    <row r="99" spans="1:10" ht="12.95" customHeight="1" x14ac:dyDescent="0.25">
      <c r="A99" s="3"/>
      <c r="B99" s="62"/>
      <c r="C99" s="34"/>
      <c r="D99" s="34"/>
      <c r="E99" s="14" t="s">
        <v>19</v>
      </c>
      <c r="F99" s="18"/>
      <c r="G99" s="32"/>
      <c r="H99" s="67">
        <f>H95-H98</f>
        <v>-155984.21000000008</v>
      </c>
      <c r="I99" s="65">
        <f>I95-I98</f>
        <v>-6185.38</v>
      </c>
      <c r="J99" s="67">
        <f>J95-J98</f>
        <v>-162169.59000000008</v>
      </c>
    </row>
    <row r="100" spans="1:10" ht="12.95" customHeight="1" x14ac:dyDescent="0.25">
      <c r="A100" s="3"/>
      <c r="B100" s="84" t="s">
        <v>44</v>
      </c>
      <c r="C100" s="34"/>
      <c r="D100" s="34"/>
      <c r="E100" s="30" t="s">
        <v>31</v>
      </c>
      <c r="F100" s="31"/>
      <c r="G100" s="22"/>
      <c r="H100" s="68">
        <v>155984.21</v>
      </c>
      <c r="I100" s="65">
        <f>I93</f>
        <v>6185.38</v>
      </c>
      <c r="J100" s="67">
        <f>H100+I100</f>
        <v>162169.59</v>
      </c>
    </row>
    <row r="101" spans="1:10" ht="12.95" customHeight="1" x14ac:dyDescent="0.25"/>
    <row r="102" spans="1:10" ht="12.95" customHeight="1" x14ac:dyDescent="0.25"/>
    <row r="103" spans="1:10" ht="12.95" customHeight="1" x14ac:dyDescent="0.25"/>
    <row r="104" spans="1:10" ht="12.95" customHeight="1" x14ac:dyDescent="0.25"/>
    <row r="105" spans="1:10" ht="12.95" customHeight="1" x14ac:dyDescent="0.25"/>
    <row r="106" spans="1:10" ht="12.95" customHeight="1" x14ac:dyDescent="0.25"/>
    <row r="107" spans="1:10" ht="12.95" customHeight="1" x14ac:dyDescent="0.25"/>
    <row r="108" spans="1:10" ht="12.95" customHeight="1" x14ac:dyDescent="0.25"/>
    <row r="109" spans="1:10" ht="12.95" customHeight="1" x14ac:dyDescent="0.25"/>
    <row r="110" spans="1:10" ht="12.95" customHeight="1" x14ac:dyDescent="0.25"/>
    <row r="111" spans="1:10" ht="12.95" customHeight="1" x14ac:dyDescent="0.25"/>
    <row r="112" spans="1:10" ht="12.95" customHeight="1" x14ac:dyDescent="0.25"/>
  </sheetData>
  <mergeCells count="29">
    <mergeCell ref="E39:G39"/>
    <mergeCell ref="E83:G83"/>
    <mergeCell ref="E70:G70"/>
    <mergeCell ref="E36:G36"/>
    <mergeCell ref="E37:G37"/>
    <mergeCell ref="E38:G38"/>
    <mergeCell ref="E93:H93"/>
    <mergeCell ref="E86:G86"/>
    <mergeCell ref="E88:H88"/>
    <mergeCell ref="E89:H89"/>
    <mergeCell ref="E90:H90"/>
    <mergeCell ref="E91:H91"/>
    <mergeCell ref="E92:H92"/>
    <mergeCell ref="A5:A6"/>
    <mergeCell ref="A7:A20"/>
    <mergeCell ref="A21:A22"/>
    <mergeCell ref="A73:A81"/>
    <mergeCell ref="A55:A56"/>
    <mergeCell ref="A23:A33"/>
    <mergeCell ref="A53:A54"/>
    <mergeCell ref="A41:A52"/>
    <mergeCell ref="A57:A58"/>
    <mergeCell ref="A59:A69"/>
    <mergeCell ref="A34:A35"/>
    <mergeCell ref="H1:J1"/>
    <mergeCell ref="B2:B3"/>
    <mergeCell ref="E2:E3"/>
    <mergeCell ref="F2:F3"/>
    <mergeCell ref="G2:G3"/>
  </mergeCells>
  <conditionalFormatting sqref="C36:D38 B1:B2">
    <cfRule type="expression" dxfId="68" priority="907" stopIfTrue="1">
      <formula>#REF!="Z"</formula>
    </cfRule>
    <cfRule type="expression" dxfId="67" priority="908" stopIfTrue="1">
      <formula>#REF!="T"</formula>
    </cfRule>
    <cfRule type="expression" dxfId="66" priority="909" stopIfTrue="1">
      <formula>#REF!="Y"</formula>
    </cfRule>
  </conditionalFormatting>
  <conditionalFormatting sqref="H96">
    <cfRule type="expression" dxfId="65" priority="904" stopIfTrue="1">
      <formula>$J96="Z"</formula>
    </cfRule>
    <cfRule type="expression" dxfId="64" priority="905" stopIfTrue="1">
      <formula>$J96="T"</formula>
    </cfRule>
    <cfRule type="expression" dxfId="63" priority="906" stopIfTrue="1">
      <formula>$J96="Y"</formula>
    </cfRule>
  </conditionalFormatting>
  <conditionalFormatting sqref="H97">
    <cfRule type="expression" dxfId="62" priority="901" stopIfTrue="1">
      <formula>$J97="Z"</formula>
    </cfRule>
    <cfRule type="expression" dxfId="61" priority="902" stopIfTrue="1">
      <formula>$J97="T"</formula>
    </cfRule>
    <cfRule type="expression" dxfId="60" priority="903" stopIfTrue="1">
      <formula>$J97="Y"</formula>
    </cfRule>
  </conditionalFormatting>
  <conditionalFormatting sqref="H95">
    <cfRule type="expression" dxfId="59" priority="898" stopIfTrue="1">
      <formula>$J95="Z"</formula>
    </cfRule>
    <cfRule type="expression" dxfId="58" priority="899" stopIfTrue="1">
      <formula>$J95="T"</formula>
    </cfRule>
    <cfRule type="expression" dxfId="57" priority="900" stopIfTrue="1">
      <formula>$J95="Y"</formula>
    </cfRule>
  </conditionalFormatting>
  <conditionalFormatting sqref="H96">
    <cfRule type="expression" dxfId="56" priority="895" stopIfTrue="1">
      <formula>$J96="Z"</formula>
    </cfRule>
    <cfRule type="expression" dxfId="55" priority="896" stopIfTrue="1">
      <formula>$J96="T"</formula>
    </cfRule>
    <cfRule type="expression" dxfId="54" priority="897" stopIfTrue="1">
      <formula>$J96="Y"</formula>
    </cfRule>
  </conditionalFormatting>
  <conditionalFormatting sqref="H97">
    <cfRule type="expression" dxfId="53" priority="892" stopIfTrue="1">
      <formula>$J97="Z"</formula>
    </cfRule>
    <cfRule type="expression" dxfId="52" priority="893" stopIfTrue="1">
      <formula>$J97="T"</formula>
    </cfRule>
    <cfRule type="expression" dxfId="51" priority="894" stopIfTrue="1">
      <formula>$J97="Y"</formula>
    </cfRule>
  </conditionalFormatting>
  <conditionalFormatting sqref="B1:B2">
    <cfRule type="expression" dxfId="50" priority="910" stopIfTrue="1">
      <formula>#REF!="Z"</formula>
    </cfRule>
    <cfRule type="expression" dxfId="49" priority="911" stopIfTrue="1">
      <formula>#REF!="T"</formula>
    </cfRule>
    <cfRule type="expression" dxfId="48" priority="912" stopIfTrue="1">
      <formula>#REF!="Y"</formula>
    </cfRule>
  </conditionalFormatting>
  <conditionalFormatting sqref="B55:B56">
    <cfRule type="expression" dxfId="47" priority="925" stopIfTrue="1">
      <formula>$N55="Z"</formula>
    </cfRule>
    <cfRule type="expression" dxfId="46" priority="926" stopIfTrue="1">
      <formula>$N55="T"</formula>
    </cfRule>
    <cfRule type="expression" dxfId="45" priority="927" stopIfTrue="1">
      <formula>$N55="Y"</formula>
    </cfRule>
    <cfRule type="expression" dxfId="44" priority="928" stopIfTrue="1">
      <formula>$L55="Z"</formula>
    </cfRule>
    <cfRule type="expression" dxfId="43" priority="929" stopIfTrue="1">
      <formula>$L55="T"</formula>
    </cfRule>
    <cfRule type="expression" dxfId="42" priority="930" stopIfTrue="1">
      <formula>$L55="Y"</formula>
    </cfRule>
    <cfRule type="expression" dxfId="41" priority="931" stopIfTrue="1">
      <formula>$P55="Z"</formula>
    </cfRule>
    <cfRule type="expression" dxfId="40" priority="932" stopIfTrue="1">
      <formula>$P55="T"</formula>
    </cfRule>
    <cfRule type="expression" dxfId="39" priority="933" stopIfTrue="1">
      <formula>$P55="Y"</formula>
    </cfRule>
    <cfRule type="expression" dxfId="38" priority="934" stopIfTrue="1">
      <formula>$J55="Z"</formula>
    </cfRule>
    <cfRule type="expression" dxfId="37" priority="935" stopIfTrue="1">
      <formula>$J55="T"</formula>
    </cfRule>
    <cfRule type="expression" dxfId="36" priority="936" stopIfTrue="1">
      <formula>$J55="Y"</formula>
    </cfRule>
  </conditionalFormatting>
  <conditionalFormatting sqref="B55:B56">
    <cfRule type="expression" dxfId="35" priority="35" stopIfTrue="1">
      <formula>#REF!="T"</formula>
    </cfRule>
    <cfRule type="expression" dxfId="34" priority="36" stopIfTrue="1">
      <formula>#REF!="Y"</formula>
    </cfRule>
  </conditionalFormatting>
  <conditionalFormatting sqref="B55:B56">
    <cfRule type="expression" dxfId="33" priority="34" stopIfTrue="1">
      <formula>#REF!="Z"</formula>
    </cfRule>
  </conditionalFormatting>
  <conditionalFormatting sqref="B53:B54">
    <cfRule type="expression" dxfId="32" priority="913" stopIfTrue="1">
      <formula>$N53="Z"</formula>
    </cfRule>
    <cfRule type="expression" dxfId="31" priority="914" stopIfTrue="1">
      <formula>$N53="T"</formula>
    </cfRule>
    <cfRule type="expression" dxfId="30" priority="915" stopIfTrue="1">
      <formula>$N53="Y"</formula>
    </cfRule>
    <cfRule type="expression" dxfId="29" priority="916" stopIfTrue="1">
      <formula>$L53="Z"</formula>
    </cfRule>
    <cfRule type="expression" dxfId="28" priority="917" stopIfTrue="1">
      <formula>$L53="T"</formula>
    </cfRule>
    <cfRule type="expression" dxfId="27" priority="918" stopIfTrue="1">
      <formula>$L53="Y"</formula>
    </cfRule>
    <cfRule type="expression" dxfId="26" priority="919" stopIfTrue="1">
      <formula>$P53="Z"</formula>
    </cfRule>
    <cfRule type="expression" dxfId="25" priority="920" stopIfTrue="1">
      <formula>$P53="T"</formula>
    </cfRule>
    <cfRule type="expression" dxfId="24" priority="921" stopIfTrue="1">
      <formula>$P53="Y"</formula>
    </cfRule>
    <cfRule type="expression" dxfId="23" priority="922" stopIfTrue="1">
      <formula>$J53="Z"</formula>
    </cfRule>
    <cfRule type="expression" dxfId="22" priority="923" stopIfTrue="1">
      <formula>$J53="T"</formula>
    </cfRule>
    <cfRule type="expression" dxfId="21" priority="924" stopIfTrue="1">
      <formula>$J53="Y"</formula>
    </cfRule>
    <cfRule type="expression" dxfId="20" priority="937" stopIfTrue="1">
      <formula>#REF!="Z"</formula>
    </cfRule>
    <cfRule type="expression" dxfId="19" priority="937" stopIfTrue="1">
      <formula>#REF!="T"</formula>
    </cfRule>
    <cfRule type="expression" dxfId="18" priority="937" stopIfTrue="1">
      <formula>#REF!="Y"</formula>
    </cfRule>
  </conditionalFormatting>
  <conditionalFormatting sqref="B63 B59 B73:B74 B79 B69">
    <cfRule type="expression" dxfId="17" priority="19" stopIfTrue="1">
      <formula>#REF!="Z"</formula>
    </cfRule>
    <cfRule type="expression" dxfId="16" priority="20" stopIfTrue="1">
      <formula>#REF!="T"</formula>
    </cfRule>
    <cfRule type="expression" dxfId="15" priority="21" stopIfTrue="1">
      <formula>#REF!="Y"</formula>
    </cfRule>
  </conditionalFormatting>
  <conditionalFormatting sqref="B75:B76">
    <cfRule type="expression" dxfId="14" priority="16" stopIfTrue="1">
      <formula>#REF!="Z"</formula>
    </cfRule>
    <cfRule type="expression" dxfId="13" priority="17" stopIfTrue="1">
      <formula>#REF!="T"</formula>
    </cfRule>
    <cfRule type="expression" dxfId="12" priority="18" stopIfTrue="1">
      <formula>#REF!="Y"</formula>
    </cfRule>
  </conditionalFormatting>
  <conditionalFormatting sqref="B77:B78">
    <cfRule type="expression" dxfId="11" priority="13" stopIfTrue="1">
      <formula>#REF!="Z"</formula>
    </cfRule>
    <cfRule type="expression" dxfId="10" priority="14" stopIfTrue="1">
      <formula>#REF!="T"</formula>
    </cfRule>
    <cfRule type="expression" dxfId="9" priority="15" stopIfTrue="1">
      <formula>#REF!="Y"</formula>
    </cfRule>
  </conditionalFormatting>
  <conditionalFormatting sqref="B64:B66">
    <cfRule type="expression" dxfId="8" priority="10" stopIfTrue="1">
      <formula>#REF!="Z"</formula>
    </cfRule>
    <cfRule type="expression" dxfId="7" priority="11" stopIfTrue="1">
      <formula>#REF!="T"</formula>
    </cfRule>
    <cfRule type="expression" dxfId="6" priority="12" stopIfTrue="1">
      <formula>#REF!="Y"</formula>
    </cfRule>
  </conditionalFormatting>
  <conditionalFormatting sqref="B67:B68">
    <cfRule type="expression" dxfId="5" priority="7" stopIfTrue="1">
      <formula>#REF!="Z"</formula>
    </cfRule>
    <cfRule type="expression" dxfId="4" priority="8" stopIfTrue="1">
      <formula>#REF!="T"</formula>
    </cfRule>
    <cfRule type="expression" dxfId="3" priority="9" stopIfTrue="1">
      <formula>#REF!="Y"</formula>
    </cfRule>
  </conditionalFormatting>
  <conditionalFormatting sqref="B80:B81">
    <cfRule type="expression" dxfId="2" priority="1" stopIfTrue="1">
      <formula>#REF!="Z"</formula>
    </cfRule>
    <cfRule type="expression" dxfId="1" priority="2" stopIfTrue="1">
      <formula>#REF!="T"</formula>
    </cfRule>
    <cfRule type="expression" dxfId="0" priority="3" stopIfTrue="1">
      <formula>#REF!="Y"</formula>
    </cfRule>
  </conditionalFormatting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 č.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stetkarova</dc:creator>
  <cp:lastModifiedBy>stetkarova</cp:lastModifiedBy>
  <cp:lastPrinted>2024-08-28T06:46:23Z</cp:lastPrinted>
  <dcterms:created xsi:type="dcterms:W3CDTF">2019-02-01T08:27:03Z</dcterms:created>
  <dcterms:modified xsi:type="dcterms:W3CDTF">2024-09-04T14:05:00Z</dcterms:modified>
</cp:coreProperties>
</file>