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16\"/>
    </mc:Choice>
  </mc:AlternateContent>
  <bookViews>
    <workbookView xWindow="0" yWindow="0" windowWidth="23040" windowHeight="8490" activeTab="2"/>
  </bookViews>
  <sheets>
    <sheet name="RO č. 16" sheetId="5" r:id="rId1"/>
    <sheet name="Dodatek" sheetId="6" r:id="rId2"/>
    <sheet name="Schváleno RO č. 16" sheetId="7" r:id="rId3"/>
  </sheets>
  <calcPr calcId="162913"/>
</workbook>
</file>

<file path=xl/calcChain.xml><?xml version="1.0" encoding="utf-8"?>
<calcChain xmlns="http://schemas.openxmlformats.org/spreadsheetml/2006/main">
  <c r="I142" i="7" l="1"/>
  <c r="J142" i="7"/>
  <c r="H142" i="7"/>
  <c r="J141" i="7"/>
  <c r="J140" i="7"/>
  <c r="J139" i="7"/>
  <c r="J138" i="7"/>
  <c r="I34" i="7"/>
  <c r="I32" i="7"/>
  <c r="I31" i="7"/>
  <c r="I186" i="7" s="1"/>
  <c r="H32" i="7"/>
  <c r="H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H196" i="7"/>
  <c r="H197" i="7" s="1"/>
  <c r="I184" i="7"/>
  <c r="I191" i="7" s="1"/>
  <c r="I198" i="7" s="1"/>
  <c r="J198" i="7" s="1"/>
  <c r="H184" i="7"/>
  <c r="J183" i="7"/>
  <c r="J184" i="7" s="1"/>
  <c r="I181" i="7"/>
  <c r="I195" i="7" s="1"/>
  <c r="J195" i="7" s="1"/>
  <c r="H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P72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N33" i="7"/>
  <c r="J11" i="7"/>
  <c r="J10" i="7"/>
  <c r="J9" i="7"/>
  <c r="J8" i="7"/>
  <c r="K7" i="7"/>
  <c r="J7" i="7"/>
  <c r="J6" i="7"/>
  <c r="J5" i="7"/>
  <c r="J32" i="7" l="1"/>
  <c r="J31" i="7"/>
  <c r="J34" i="7" s="1"/>
  <c r="I187" i="7"/>
  <c r="J181" i="7"/>
  <c r="H34" i="7"/>
  <c r="I193" i="7"/>
  <c r="I194" i="7"/>
  <c r="I188" i="7"/>
  <c r="J30" i="6"/>
  <c r="J31" i="6"/>
  <c r="J32" i="6"/>
  <c r="I189" i="7" l="1"/>
  <c r="I190" i="7" s="1"/>
  <c r="I196" i="7"/>
  <c r="I197" i="7" s="1"/>
  <c r="J194" i="7"/>
  <c r="J196" i="7" s="1"/>
  <c r="J193" i="7"/>
  <c r="J6" i="6"/>
  <c r="J7" i="6"/>
  <c r="J8" i="6"/>
  <c r="J25" i="6" s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I25" i="6"/>
  <c r="H25" i="6"/>
  <c r="H24" i="6"/>
  <c r="I24" i="6"/>
  <c r="J197" i="7" l="1"/>
  <c r="H51" i="6"/>
  <c r="H52" i="6" s="1"/>
  <c r="I39" i="6"/>
  <c r="I46" i="6" s="1"/>
  <c r="I53" i="6" s="1"/>
  <c r="J53" i="6" s="1"/>
  <c r="H39" i="6"/>
  <c r="J38" i="6"/>
  <c r="J39" i="6" s="1"/>
  <c r="I36" i="6"/>
  <c r="I50" i="6" s="1"/>
  <c r="J50" i="6" s="1"/>
  <c r="H36" i="6"/>
  <c r="J35" i="6"/>
  <c r="I33" i="6"/>
  <c r="H33" i="6"/>
  <c r="J29" i="6"/>
  <c r="N26" i="6"/>
  <c r="I41" i="6"/>
  <c r="I48" i="6" s="1"/>
  <c r="J48" i="6" s="1"/>
  <c r="J23" i="6"/>
  <c r="J22" i="6"/>
  <c r="K21" i="6"/>
  <c r="J5" i="6"/>
  <c r="J24" i="6" l="1"/>
  <c r="J36" i="6"/>
  <c r="I27" i="6"/>
  <c r="J33" i="6"/>
  <c r="I42" i="6"/>
  <c r="H27" i="6"/>
  <c r="I43" i="6"/>
  <c r="I49" i="6"/>
  <c r="I158" i="5"/>
  <c r="J158" i="5"/>
  <c r="J27" i="6" l="1"/>
  <c r="I44" i="6"/>
  <c r="I45" i="6" s="1"/>
  <c r="I51" i="6"/>
  <c r="I52" i="6" s="1"/>
  <c r="J49" i="6"/>
  <c r="J51" i="6" s="1"/>
  <c r="J52" i="6" s="1"/>
  <c r="J95" i="5"/>
  <c r="J94" i="5"/>
  <c r="J93" i="5"/>
  <c r="J86" i="5"/>
  <c r="J87" i="5"/>
  <c r="J88" i="5"/>
  <c r="J89" i="5"/>
  <c r="J90" i="5"/>
  <c r="J91" i="5"/>
  <c r="J92" i="5"/>
  <c r="J63" i="5" l="1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62" i="5"/>
  <c r="I119" i="5" l="1"/>
  <c r="H119" i="5" l="1"/>
  <c r="H158" i="5"/>
  <c r="J118" i="5"/>
  <c r="J117" i="5"/>
  <c r="J116" i="5"/>
  <c r="J157" i="5"/>
  <c r="J115" i="5"/>
  <c r="J114" i="5"/>
  <c r="J156" i="5" l="1"/>
  <c r="J113" i="5"/>
  <c r="I12" i="5"/>
  <c r="H12" i="5"/>
  <c r="J11" i="5"/>
  <c r="J10" i="5"/>
  <c r="J155" i="5" l="1"/>
  <c r="J154" i="5"/>
  <c r="J112" i="5" l="1"/>
  <c r="J153" i="5"/>
  <c r="J111" i="5"/>
  <c r="J110" i="5"/>
  <c r="J152" i="5"/>
  <c r="J151" i="5"/>
  <c r="J109" i="5"/>
  <c r="J150" i="5"/>
  <c r="J108" i="5"/>
  <c r="J149" i="5"/>
  <c r="J148" i="5"/>
  <c r="J107" i="5"/>
  <c r="J147" i="5"/>
  <c r="J106" i="5"/>
  <c r="J146" i="5"/>
  <c r="J145" i="5"/>
  <c r="J105" i="5"/>
  <c r="J104" i="5"/>
  <c r="J103" i="5"/>
  <c r="J144" i="5"/>
  <c r="J102" i="5"/>
  <c r="J143" i="5"/>
  <c r="J101" i="5"/>
  <c r="J100" i="5"/>
  <c r="J142" i="5"/>
  <c r="J141" i="5"/>
  <c r="J140" i="5"/>
  <c r="J99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9" i="5" l="1"/>
  <c r="J98" i="5" l="1"/>
  <c r="J97" i="5"/>
  <c r="J96" i="5"/>
  <c r="J29" i="5" l="1"/>
  <c r="J28" i="5"/>
  <c r="J27" i="5"/>
  <c r="J26" i="5"/>
  <c r="J25" i="5"/>
  <c r="J24" i="5"/>
  <c r="J23" i="5"/>
  <c r="J22" i="5"/>
  <c r="J21" i="5"/>
  <c r="J20" i="5"/>
  <c r="J19" i="5"/>
  <c r="J18" i="5"/>
  <c r="J17" i="5"/>
  <c r="J127" i="5"/>
  <c r="J126" i="5"/>
  <c r="J125" i="5"/>
  <c r="J51" i="5" l="1"/>
  <c r="J50" i="5"/>
  <c r="J49" i="5"/>
  <c r="J48" i="5"/>
  <c r="J47" i="5"/>
  <c r="J46" i="5"/>
  <c r="J45" i="5"/>
  <c r="J123" i="5"/>
  <c r="J44" i="5"/>
  <c r="J43" i="5"/>
  <c r="J42" i="5"/>
  <c r="J41" i="5"/>
  <c r="J40" i="5"/>
  <c r="J124" i="5"/>
  <c r="J39" i="5"/>
  <c r="J38" i="5"/>
  <c r="J37" i="5"/>
  <c r="J36" i="5"/>
  <c r="J35" i="5"/>
  <c r="J34" i="5"/>
  <c r="J33" i="5"/>
  <c r="J32" i="5"/>
  <c r="J31" i="5"/>
  <c r="J30" i="5"/>
  <c r="I13" i="5" l="1"/>
  <c r="H13" i="5"/>
  <c r="J122" i="5" l="1"/>
  <c r="J121" i="5"/>
  <c r="J85" i="5"/>
  <c r="J84" i="5"/>
  <c r="J83" i="5"/>
  <c r="J82" i="5"/>
  <c r="J81" i="5"/>
  <c r="J61" i="5" l="1"/>
  <c r="J60" i="5"/>
  <c r="K7" i="5" l="1"/>
  <c r="J8" i="5" l="1"/>
  <c r="J7" i="5" l="1"/>
  <c r="J59" i="5" l="1"/>
  <c r="J58" i="5"/>
  <c r="J57" i="5"/>
  <c r="J56" i="5"/>
  <c r="J55" i="5" l="1"/>
  <c r="J54" i="5"/>
  <c r="J53" i="5" l="1"/>
  <c r="J52" i="5"/>
  <c r="J119" i="5" s="1"/>
  <c r="J6" i="5"/>
  <c r="J13" i="5" s="1"/>
  <c r="J5" i="5"/>
  <c r="J12" i="5" s="1"/>
  <c r="P53" i="5" l="1"/>
  <c r="H15" i="5" l="1"/>
  <c r="I15" i="5" l="1"/>
  <c r="J15" i="5" l="1"/>
  <c r="N14" i="5" l="1"/>
  <c r="I161" i="5" l="1"/>
  <c r="I168" i="5" s="1"/>
  <c r="I175" i="5" s="1"/>
  <c r="J175" i="5" s="1"/>
  <c r="H161" i="5"/>
  <c r="J160" i="5"/>
  <c r="I163" i="5"/>
  <c r="H173" i="5"/>
  <c r="H174" i="5" s="1"/>
  <c r="I172" i="5" l="1"/>
  <c r="J172" i="5" s="1"/>
  <c r="J161" i="5"/>
  <c r="I164" i="5"/>
  <c r="I170" i="5"/>
  <c r="I165" i="5"/>
  <c r="I171" i="5"/>
  <c r="I166" i="5" l="1"/>
  <c r="I167" i="5" s="1"/>
  <c r="I173" i="5"/>
  <c r="I174" i="5" s="1"/>
  <c r="J171" i="5"/>
  <c r="J173" i="5" s="1"/>
  <c r="J170" i="5"/>
  <c r="J174" i="5" l="1"/>
</calcChain>
</file>

<file path=xl/sharedStrings.xml><?xml version="1.0" encoding="utf-8"?>
<sst xmlns="http://schemas.openxmlformats.org/spreadsheetml/2006/main" count="976" uniqueCount="239">
  <si>
    <t>Poř.</t>
  </si>
  <si>
    <t xml:space="preserve"> </t>
  </si>
  <si>
    <t>Účel.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</si>
  <si>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</si>
  <si>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</si>
  <si>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</si>
  <si>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</si>
  <si>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</si>
  <si>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</si>
  <si>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</si>
  <si>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</si>
  <si>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</si>
  <si>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</si>
  <si>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</si>
  <si>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</si>
  <si>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</si>
  <si>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</si>
  <si>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</si>
  <si>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</si>
  <si>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</si>
  <si>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</si>
  <si>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</si>
  <si>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</si>
  <si>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</si>
  <si>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</si>
  <si>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</si>
  <si>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</si>
  <si>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</si>
  <si>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</si>
  <si>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</si>
  <si>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</si>
  <si>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</si>
  <si>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</si>
  <si>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</si>
  <si>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Rekapitulace celkového rozpočtu města na rok 2024 včetně RO</t>
  </si>
  <si>
    <t>P= příjmy   V= výdaje   NZ= nově zařazeno do R2024</t>
  </si>
  <si>
    <t>Re-use</t>
  </si>
  <si>
    <t>snižuji příjem dotace: 2 400 (plán) - 2 174,5 (skut.) =</t>
  </si>
  <si>
    <t>snižuji příjem z popl. za ukládání odpadů</t>
  </si>
  <si>
    <t>ODPA</t>
  </si>
  <si>
    <t>4.</t>
  </si>
  <si>
    <t>NZ</t>
  </si>
  <si>
    <t>5.</t>
  </si>
  <si>
    <t>6.</t>
  </si>
  <si>
    <t>7.</t>
  </si>
  <si>
    <t xml:space="preserve">Rozpočtové opatření č. 16/2024 - změna schváleného rozpočtu roku 2024 - prosinec (údaje v tis. Kč) </t>
  </si>
  <si>
    <t>č. 16</t>
  </si>
  <si>
    <t>Příloha k us. č. RMO/x/x/24</t>
  </si>
  <si>
    <t>Otrokovice, 18.12. 2024</t>
  </si>
  <si>
    <t>0602</t>
  </si>
  <si>
    <t>2474</t>
  </si>
  <si>
    <t>EKO Příjem nadačního příspěvku z nadace ČEZ</t>
  </si>
  <si>
    <t>EKO pořízení izolační zeleně pro lokalitu Náplavka</t>
  </si>
  <si>
    <t>EKO + OES vítání občánků, fin. dar při narození dítěte</t>
  </si>
  <si>
    <t>EKO + OES vítání občánků, 1ks zlatá cihlička + hračky pro narozené děti (vyšší ceny)</t>
  </si>
  <si>
    <t>0612</t>
  </si>
  <si>
    <t>00120</t>
  </si>
  <si>
    <t>EKO vratka dotace (MO - ZK)</t>
  </si>
  <si>
    <t>EKO vratka dotace k projektu Zajištění akcí se zaměřením na bezpečné chování (DDM - MO)</t>
  </si>
  <si>
    <t>OŠK restaurování kříže v Kvítkovicích, změna kontace (nákup služeb)</t>
  </si>
  <si>
    <t>OŠK restaurování kříže v Kvítkovicích, změna kontace (oprava)</t>
  </si>
  <si>
    <t>0200</t>
  </si>
  <si>
    <t>0700</t>
  </si>
  <si>
    <t>EKO + OM byty ve vlastn. města - vyúčtování služeb</t>
  </si>
  <si>
    <t>EKO + OM nebytové prostory ve vlastn. města - vyúčtování služeb</t>
  </si>
  <si>
    <t>1105</t>
  </si>
  <si>
    <t>PRŘ Platy zaměstnanců</t>
  </si>
  <si>
    <t>8245</t>
  </si>
  <si>
    <t>PRŘ příjem inv. dotace na Nové Hurdisky z SFPI</t>
  </si>
  <si>
    <t>TSO Opravy MK, mostů, vpustí</t>
  </si>
  <si>
    <t>TSO Zimní údržba MK</t>
  </si>
  <si>
    <t>TSO Zimní údržba chodníků</t>
  </si>
  <si>
    <t>TSO Údržba chodníků a městského mobiliáře</t>
  </si>
  <si>
    <t>TSO Údržba odvodňovacích příkopů</t>
  </si>
  <si>
    <t>TSO Dětská hřiště - nákup osatních služeb</t>
  </si>
  <si>
    <t>TSO Dětská hřiště - opravy a udržování</t>
  </si>
  <si>
    <t>TSO Veřejné osvětlení - nákup služeb</t>
  </si>
  <si>
    <t>TSO Veřejné osvětlení - opravy a udržování</t>
  </si>
  <si>
    <t>TSO Pohřebnictví - elektrická energie</t>
  </si>
  <si>
    <t>TSO Pohřebnictví - opravy a udržování</t>
  </si>
  <si>
    <t>TSO Výlep plakátů</t>
  </si>
  <si>
    <t>TSO Odstranění komunálních odpadů</t>
  </si>
  <si>
    <t>TSO Nepovolené skládky</t>
  </si>
  <si>
    <t>2212</t>
  </si>
  <si>
    <t>5171</t>
  </si>
  <si>
    <t>0324</t>
  </si>
  <si>
    <t>5169</t>
  </si>
  <si>
    <t>2219</t>
  </si>
  <si>
    <t>2341</t>
  </si>
  <si>
    <t>3421</t>
  </si>
  <si>
    <t>3631</t>
  </si>
  <si>
    <t>3632</t>
  </si>
  <si>
    <t>5154</t>
  </si>
  <si>
    <t>3725</t>
  </si>
  <si>
    <t>3729</t>
  </si>
  <si>
    <t>PRŘ OŽP Akční plán ovzduší, ostatní osobní výdaje</t>
  </si>
  <si>
    <t>0656</t>
  </si>
  <si>
    <t>8.</t>
  </si>
  <si>
    <t>0604</t>
  </si>
  <si>
    <t>0325</t>
  </si>
  <si>
    <t>0624</t>
  </si>
  <si>
    <t>0608</t>
  </si>
  <si>
    <t>9.</t>
  </si>
  <si>
    <t>TEHOS SH  - teplo - snížení</t>
  </si>
  <si>
    <t>TEHOS SH - ost.služby- zvýšení</t>
  </si>
  <si>
    <t>TEHOS ROŠ - ost. služby- zvýšení</t>
  </si>
  <si>
    <t>TEHOS SAB - ost. služby - zvýšení</t>
  </si>
  <si>
    <t>TEHOS MK - ost. služby  - zvýšení</t>
  </si>
  <si>
    <t>TEHOS ROŠ - opravy a udržování- snížení</t>
  </si>
  <si>
    <t>TEHOS MK - DDHM - zvýšení</t>
  </si>
  <si>
    <t>TEHOS MK - opravy a udržování - zvýšení</t>
  </si>
  <si>
    <t>TEHOS SAB - opravy a udržování- zvýšení</t>
  </si>
  <si>
    <t>MP Služby školení a vzdělávání</t>
  </si>
  <si>
    <t>MP Elektrická energie</t>
  </si>
  <si>
    <t>MP Cestovné</t>
  </si>
  <si>
    <t>MP Opravy a udržování</t>
  </si>
  <si>
    <t>MP Služby zpracování dat</t>
  </si>
  <si>
    <t>MP Sociální zabezpečení</t>
  </si>
  <si>
    <t>MP Drobný dlouhodobý hmotný majetek</t>
  </si>
  <si>
    <t>MP Nákup materiálu jinde nezařazený</t>
  </si>
  <si>
    <t>MP Služby peněžních ústavů</t>
  </si>
  <si>
    <t>MP Ostatní osobní výdaje</t>
  </si>
  <si>
    <t>TEHOS ROŠ - el. energie - zvýšení</t>
  </si>
  <si>
    <t>0326</t>
  </si>
  <si>
    <t>0327</t>
  </si>
  <si>
    <t>KRŘ Ostatní povinné pojistné placené zaměstanavatelem - pov.</t>
  </si>
  <si>
    <t>KRŘ Ostatní platy - povodně refundace platů JSDH Otrokovice</t>
  </si>
  <si>
    <t>KRŘ Pohonné hmoty a maziva - povodně JSDH Otrokovice</t>
  </si>
  <si>
    <t>KRŘ Ostatní platy - povodně refundace platů JSDH Kvítkovice</t>
  </si>
  <si>
    <t>KRŘ Ostatní platby - povodně náhrady OSVČ Kvítkovice</t>
  </si>
  <si>
    <t>KRŘ Pohonné hmoty a maziva - povodně Kvítkovice</t>
  </si>
  <si>
    <t>KRŘ Ostatní osobní výdaje</t>
  </si>
  <si>
    <t>KRŘ Elektrická energie</t>
  </si>
  <si>
    <t>KRŘ Opravy a udržování</t>
  </si>
  <si>
    <t>KRŘ Ostatní povinné pojistné placené zaměstnavatelem</t>
  </si>
  <si>
    <t>KRŘ Nákup materiálu jinde nezařazený</t>
  </si>
  <si>
    <t>KRŘ Studená voda</t>
  </si>
  <si>
    <t>KRŘ Plyn</t>
  </si>
  <si>
    <t>KRŘ Rezerva na krizová opatření</t>
  </si>
  <si>
    <t>KRŘ Ostatní platy</t>
  </si>
  <si>
    <t>KRŘ Pohonné hmoty a maziva</t>
  </si>
  <si>
    <t xml:space="preserve">PROV převod fin. prostředků z položky Stroje, přístroje a zařízení        </t>
  </si>
  <si>
    <t xml:space="preserve">PROV převod finančních prostředků na položku Informační a komunikační technologie   </t>
  </si>
  <si>
    <t xml:space="preserve">PROV převod fin. prostředků z položky Stroje, přístroje a zařízení      </t>
  </si>
  <si>
    <t xml:space="preserve">PROV převod finančních prostředků na položku Poskytnuté náhrady  </t>
  </si>
  <si>
    <t>PROV převod fin. prostředků z položky Dlouhodobý hmotný majetek § 6112</t>
  </si>
  <si>
    <t>PROV převod finančních prostředků na položku Služby el. komunikací § 6112</t>
  </si>
  <si>
    <t xml:space="preserve">PROV převod fin. prostředků z položky Nákup ostatních služeb     </t>
  </si>
  <si>
    <t xml:space="preserve">PROV převod finančních prostředků na položku Služby zpracování dat    </t>
  </si>
  <si>
    <t>PROV převod finančních prostředků na položku Pohonné hmoty a maziva § 6112</t>
  </si>
  <si>
    <t xml:space="preserve">PROV převod fin. prostředků z položky Nákup materiálu  </t>
  </si>
  <si>
    <t xml:space="preserve">PROV převod finančních prostředků na položku Pohonné hmoty a maziva </t>
  </si>
  <si>
    <t xml:space="preserve">PROV převod fin. prostředků z položky Teplo     </t>
  </si>
  <si>
    <t>PROV převod finančních prostředků na položku Teplo - Knihovna Baťov OŠK</t>
  </si>
  <si>
    <t>PROV převod fin. prostředků z položky Nákup ostatních služeb</t>
  </si>
  <si>
    <t>PROV převod finančních prostředků na položku Služby peněžních ústavů</t>
  </si>
  <si>
    <t>0333</t>
  </si>
  <si>
    <t>10.</t>
  </si>
  <si>
    <t>92509</t>
  </si>
  <si>
    <t>8123</t>
  </si>
  <si>
    <t>EKO snížení schodku</t>
  </si>
  <si>
    <t>OŠK Pohoštění</t>
  </si>
  <si>
    <t xml:space="preserve">OŠK Nákup materiálu j.n.  </t>
  </si>
  <si>
    <t>OŠK Věcné dary</t>
  </si>
  <si>
    <t>MP Stroje, přístroje a zařízení</t>
  </si>
  <si>
    <t>ORM - Moder. a el. trati O-Z</t>
  </si>
  <si>
    <t>ORM - Rozšíření ul. Čechova</t>
  </si>
  <si>
    <t>ORM - Výstavba chodníku na ul. Zahradní</t>
  </si>
  <si>
    <t>ORM - Odstavná plocha před Nádražím (ul. J. Jabůrkové)</t>
  </si>
  <si>
    <t>ORM - Zastávka MHD na ul. Zlínská</t>
  </si>
  <si>
    <t>ORM - Dopravní opatření Baťov</t>
  </si>
  <si>
    <t>ORM - Most M2 přes Dřevnici</t>
  </si>
  <si>
    <t>ORM - Páteř.cyklostezka napojení Barum</t>
  </si>
  <si>
    <t>ORM - DPS Hlavní 1161 rekonstrukce</t>
  </si>
  <si>
    <t>ORM - Revitalizace areálu ZŠ TGM Otrokovice</t>
  </si>
  <si>
    <t>ORM - Ukazatelé rychlosti</t>
  </si>
  <si>
    <t>ORM - Trávníky revitalizace sídliště</t>
  </si>
  <si>
    <t>3099</t>
  </si>
  <si>
    <t>ORM - Hurdis domy tř. T. Bato 981 - 984</t>
  </si>
  <si>
    <t>2168</t>
  </si>
  <si>
    <t>11.</t>
  </si>
  <si>
    <t>ORM - Dostavba vnitrobloku Hložkova</t>
  </si>
  <si>
    <t>2274</t>
  </si>
  <si>
    <t>2183</t>
  </si>
  <si>
    <t>ORM - ROŠ zvýšení dostupnosti - nové trasy pro pěší</t>
  </si>
  <si>
    <t>2304</t>
  </si>
  <si>
    <t>ORM - ZŠ Trávníky odb. učebny  IROP …1631</t>
  </si>
  <si>
    <t>ORM - Páteř. cyklostezka O-V napojení Baťov</t>
  </si>
  <si>
    <t>ORM - ZŠ Mánesova odb. učebny IROP…1631</t>
  </si>
  <si>
    <t>27 610,18 - 8 367 = 19 243,18</t>
  </si>
  <si>
    <t>EKO Nové Hurdisky</t>
  </si>
  <si>
    <t>EKO Nové Hurdisky s ÚZ</t>
  </si>
  <si>
    <t>ORM Projekt Modernizace učeben - příjem san. plateb za nedodržení termínu</t>
  </si>
  <si>
    <t>19 243,18 + 18,35 = 19 261,53</t>
  </si>
  <si>
    <t>12.</t>
  </si>
  <si>
    <t>ORM SENIOR C modernizace EPS</t>
  </si>
  <si>
    <t>ORM ZŠ Trávníky odb. učebny  IROP …1631</t>
  </si>
  <si>
    <t>OM Opravy a udržování</t>
  </si>
  <si>
    <t>ORM ZŠ Mánesova odb.učebny IROP…1631</t>
  </si>
  <si>
    <t>ORM Oprava chodníků Střed a Újezdy</t>
  </si>
  <si>
    <t>2400</t>
  </si>
  <si>
    <t>8 367,00 tis. zvednout 8245 - pol. 6121</t>
  </si>
  <si>
    <t>OM - opravy a udržování</t>
  </si>
  <si>
    <t>OM - konzultace, poradenské služby (projekty)</t>
  </si>
  <si>
    <t xml:space="preserve">OM - Stavby (investice) </t>
  </si>
  <si>
    <t>OM - nákup ostatních služeb</t>
  </si>
  <si>
    <t xml:space="preserve">OM - nákup ostatních služeb </t>
  </si>
  <si>
    <t>13.</t>
  </si>
  <si>
    <t>KRŘ JSDH Kvítkovice Dopravní prostředky</t>
  </si>
  <si>
    <t>KRŘ JSDH Otrokovice Dopravní prostředky</t>
  </si>
  <si>
    <t>00150</t>
  </si>
  <si>
    <t xml:space="preserve">EKO Příjem nein. dotace od MV </t>
  </si>
  <si>
    <t>14004</t>
  </si>
  <si>
    <t>9327</t>
  </si>
  <si>
    <t>62501</t>
  </si>
  <si>
    <t>Rozpočtové opatření č. 16/2024 - změna schvál. rozpočtu roku 2024 - prosinec (údaje v tis. Kč)  DODATEK</t>
  </si>
  <si>
    <t>0483</t>
  </si>
  <si>
    <t>0480</t>
  </si>
  <si>
    <t>0470</t>
  </si>
  <si>
    <t>0450</t>
  </si>
  <si>
    <t>0452</t>
  </si>
  <si>
    <t>0481</t>
  </si>
  <si>
    <t>0482</t>
  </si>
  <si>
    <t>EKO DPH - snížení</t>
  </si>
  <si>
    <t>EKO Příjem dotace z NSA Stavební úpravy sport. areálu Baťov - ex ante</t>
  </si>
  <si>
    <t>00100</t>
  </si>
  <si>
    <t>EKO Nein. dotace od KÚ ZK poskytovatelům soc. sl. 2 967 380 Kč, P</t>
  </si>
  <si>
    <t>EKO Nein. dotace od KÚ ZK poskytovatelům soc. sl. 2 967 380 Kč, V</t>
  </si>
  <si>
    <t>EKO Příjem nein. dotace od KÚ ZK, "O pohár starosty obce Tlumačov", P</t>
  </si>
  <si>
    <t>5202</t>
  </si>
  <si>
    <t>5226</t>
  </si>
  <si>
    <t>Evropský týden mobility - nájemné</t>
  </si>
  <si>
    <t>Evropský týden mobility - nákup ostat. služeb</t>
  </si>
  <si>
    <t>Ukazatele rychlosti - služby zpracování dat</t>
  </si>
  <si>
    <t>Ukazatele rychlosti - opravy a udržování</t>
  </si>
  <si>
    <t>EKO Transfer nein. dotace od KÚ ZK, "O pohár starosty obce Tlumačov", V</t>
  </si>
  <si>
    <t>14.</t>
  </si>
  <si>
    <t xml:space="preserve">Rozpočtové opatření č. 16/2024 - změna schvál. rozpočtu roku 2024, vč. dodatku - prosinec (údaje v tis. Kč) </t>
  </si>
  <si>
    <t>Příloha k us. č. RMO/19/20/24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</si>
</sst>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6" fillId="0" borderId="0"/>
    <xf numFmtId="0" fontId="6" fillId="0" borderId="0"/>
  </cellStyleXfs>
  <cellXfs count="2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8" xfId="0" applyFont="1" applyBorder="1"/>
    <xf numFmtId="4" fontId="2" fillId="0" borderId="5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0" fontId="8" fillId="0" borderId="0" xfId="0" applyFont="1" applyFill="1"/>
    <xf numFmtId="4" fontId="3" fillId="0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3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Border="1"/>
    <xf numFmtId="0" fontId="8" fillId="0" borderId="0" xfId="0" applyFont="1" applyAlignment="1">
      <alignment vertical="center"/>
    </xf>
    <xf numFmtId="49" fontId="3" fillId="5" borderId="5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4" borderId="14" xfId="0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4" fontId="3" fillId="5" borderId="5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2" fillId="0" borderId="0" xfId="0" applyNumberFormat="1" applyFont="1" applyBorder="1"/>
    <xf numFmtId="4" fontId="2" fillId="0" borderId="9" xfId="0" applyNumberFormat="1" applyFont="1" applyBorder="1"/>
    <xf numFmtId="4" fontId="2" fillId="4" borderId="2" xfId="0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49" fontId="4" fillId="0" borderId="5" xfId="2" applyNumberFormat="1" applyBorder="1" applyAlignment="1">
      <alignment horizontal="center" vertical="center"/>
    </xf>
    <xf numFmtId="4" fontId="4" fillId="0" borderId="5" xfId="2" applyNumberFormat="1" applyBorder="1" applyAlignment="1">
      <alignment horizontal="right" vertical="center"/>
    </xf>
    <xf numFmtId="4" fontId="12" fillId="0" borderId="5" xfId="2" applyNumberFormat="1" applyFont="1" applyBorder="1" applyAlignment="1">
      <alignment horizontal="right" vertical="center"/>
    </xf>
    <xf numFmtId="49" fontId="4" fillId="0" borderId="5" xfId="2" applyNumberFormat="1" applyBorder="1" applyAlignment="1">
      <alignment vertical="center"/>
    </xf>
    <xf numFmtId="0" fontId="13" fillId="0" borderId="5" xfId="2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0" fontId="3" fillId="4" borderId="5" xfId="0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" fontId="3" fillId="4" borderId="5" xfId="0" applyNumberFormat="1" applyFont="1" applyFill="1" applyBorder="1"/>
    <xf numFmtId="4" fontId="3" fillId="3" borderId="5" xfId="0" applyNumberFormat="1" applyFont="1" applyFill="1" applyBorder="1"/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4" fontId="3" fillId="4" borderId="11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0" fontId="10" fillId="0" borderId="5" xfId="0" applyNumberFormat="1" applyFont="1" applyBorder="1" applyAlignment="1">
      <alignment vertical="center"/>
    </xf>
    <xf numFmtId="40" fontId="9" fillId="0" borderId="5" xfId="0" applyNumberFormat="1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center" vertical="center"/>
    </xf>
    <xf numFmtId="4" fontId="3" fillId="5" borderId="5" xfId="0" applyNumberFormat="1" applyFont="1" applyFill="1" applyBorder="1"/>
    <xf numFmtId="4" fontId="2" fillId="5" borderId="5" xfId="0" applyNumberFormat="1" applyFont="1" applyFill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/>
    <xf numFmtId="4" fontId="3" fillId="0" borderId="10" xfId="0" applyNumberFormat="1" applyFont="1" applyFill="1" applyBorder="1"/>
    <xf numFmtId="4" fontId="3" fillId="0" borderId="11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5" xfId="3" applyFont="1" applyBorder="1" applyAlignment="1">
      <alignment horizontal="left" vertical="center" wrapText="1"/>
    </xf>
    <xf numFmtId="0" fontId="13" fillId="0" borderId="4" xfId="3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9" fontId="2" fillId="4" borderId="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6">
    <cellStyle name="Hypertextový odkaz" xfId="1" builtinId="8"/>
    <cellStyle name="Normální" xfId="0" builtinId="0"/>
    <cellStyle name="Normální 10" xfId="2"/>
    <cellStyle name="normální 2" xfId="3"/>
    <cellStyle name="Normální 3" xfId="4"/>
    <cellStyle name="Normální 4" xfId="5"/>
  </cellStyles>
  <dxfs count="165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opLeftCell="A121" zoomScale="110" zoomScaleNormal="110" workbookViewId="0">
      <selection activeCell="A121" sqref="A1:XFD1048576"/>
    </sheetView>
  </sheetViews>
  <sheetFormatPr defaultColWidth="9.140625" defaultRowHeight="15" x14ac:dyDescent="0.25"/>
  <cols>
    <col min="1" max="1" width="4" style="45" customWidth="1"/>
    <col min="2" max="2" width="72.5703125" style="45" customWidth="1"/>
    <col min="3" max="3" width="4.140625" style="45" customWidth="1"/>
    <col min="4" max="4" width="10.42578125" style="45" customWidth="1"/>
    <col min="5" max="5" width="6" style="45" customWidth="1"/>
    <col min="6" max="7" width="7.28515625" style="45" customWidth="1"/>
    <col min="8" max="8" width="10.7109375" style="45" customWidth="1"/>
    <col min="9" max="9" width="9.7109375" style="45" customWidth="1"/>
    <col min="10" max="10" width="10.85546875" style="45" customWidth="1"/>
    <col min="11" max="11" width="31.5703125" style="63" customWidth="1"/>
    <col min="12" max="12" width="18.7109375" style="63" customWidth="1"/>
    <col min="13" max="13" width="7.7109375" style="63" customWidth="1"/>
    <col min="14" max="14" width="9.7109375" style="63" bestFit="1" customWidth="1"/>
    <col min="15" max="15" width="10.85546875" style="63" customWidth="1"/>
    <col min="16" max="17" width="9.140625" style="63"/>
    <col min="18" max="16384" width="9.140625" style="45"/>
  </cols>
  <sheetData>
    <row r="1" spans="1:15" ht="12.95" customHeight="1" x14ac:dyDescent="0.25">
      <c r="A1" s="1" t="s">
        <v>45</v>
      </c>
      <c r="B1" s="38"/>
      <c r="C1" s="2"/>
      <c r="D1" s="2"/>
      <c r="E1" s="3"/>
      <c r="F1" s="3"/>
      <c r="G1" s="3"/>
      <c r="H1" s="222" t="s">
        <v>47</v>
      </c>
      <c r="I1" s="222"/>
      <c r="J1" s="222"/>
    </row>
    <row r="2" spans="1:15" ht="12.95" customHeight="1" x14ac:dyDescent="0.25">
      <c r="A2" s="4" t="s">
        <v>0</v>
      </c>
      <c r="B2" s="223" t="s">
        <v>1</v>
      </c>
      <c r="C2" s="4"/>
      <c r="D2" s="4" t="s">
        <v>2</v>
      </c>
      <c r="E2" s="223" t="s">
        <v>39</v>
      </c>
      <c r="F2" s="223" t="s">
        <v>3</v>
      </c>
      <c r="G2" s="223" t="s">
        <v>4</v>
      </c>
      <c r="H2" s="4" t="s">
        <v>5</v>
      </c>
      <c r="I2" s="4" t="s">
        <v>6</v>
      </c>
      <c r="J2" s="4" t="s">
        <v>7</v>
      </c>
    </row>
    <row r="3" spans="1:15" ht="12.95" customHeight="1" x14ac:dyDescent="0.25">
      <c r="A3" s="5" t="s">
        <v>8</v>
      </c>
      <c r="B3" s="224"/>
      <c r="C3" s="5"/>
      <c r="D3" s="5" t="s">
        <v>9</v>
      </c>
      <c r="E3" s="224"/>
      <c r="F3" s="224"/>
      <c r="G3" s="224"/>
      <c r="H3" s="5" t="s">
        <v>10</v>
      </c>
      <c r="I3" s="5" t="s">
        <v>46</v>
      </c>
      <c r="J3" s="5" t="s">
        <v>10</v>
      </c>
    </row>
    <row r="4" spans="1:15" ht="12.95" customHeight="1" x14ac:dyDescent="0.25">
      <c r="A4" s="6" t="s">
        <v>11</v>
      </c>
      <c r="B4" s="7"/>
      <c r="C4" s="46"/>
      <c r="D4" s="46"/>
      <c r="E4" s="65"/>
      <c r="F4" s="65"/>
      <c r="H4" s="65"/>
      <c r="I4" s="65"/>
      <c r="J4" s="65"/>
    </row>
    <row r="5" spans="1:15" ht="12.95" customHeight="1" x14ac:dyDescent="0.25">
      <c r="A5" s="209" t="s">
        <v>12</v>
      </c>
      <c r="B5" s="93" t="s">
        <v>51</v>
      </c>
      <c r="C5" s="67" t="s">
        <v>41</v>
      </c>
      <c r="D5" s="67"/>
      <c r="E5" s="72">
        <v>3745</v>
      </c>
      <c r="F5" s="72">
        <v>2321</v>
      </c>
      <c r="G5" s="82" t="s">
        <v>50</v>
      </c>
      <c r="H5" s="92">
        <v>0</v>
      </c>
      <c r="I5" s="85">
        <v>100</v>
      </c>
      <c r="J5" s="77">
        <f t="shared" ref="J5:J11" si="0">H5+I5</f>
        <v>100</v>
      </c>
    </row>
    <row r="6" spans="1:15" ht="12.95" customHeight="1" x14ac:dyDescent="0.25">
      <c r="A6" s="210"/>
      <c r="B6" s="93" t="s">
        <v>52</v>
      </c>
      <c r="C6" s="67" t="s">
        <v>41</v>
      </c>
      <c r="D6" s="67"/>
      <c r="E6" s="72">
        <v>3745</v>
      </c>
      <c r="F6" s="72">
        <v>5169</v>
      </c>
      <c r="G6" s="82" t="s">
        <v>50</v>
      </c>
      <c r="H6" s="92">
        <v>0</v>
      </c>
      <c r="I6" s="85">
        <v>100</v>
      </c>
      <c r="J6" s="77">
        <f t="shared" si="0"/>
        <v>100</v>
      </c>
    </row>
    <row r="7" spans="1:15" ht="12.95" customHeight="1" x14ac:dyDescent="0.25">
      <c r="A7" s="209" t="s">
        <v>13</v>
      </c>
      <c r="B7" s="91" t="s">
        <v>58</v>
      </c>
      <c r="C7" s="43"/>
      <c r="D7" s="66" t="s">
        <v>56</v>
      </c>
      <c r="E7" s="101">
        <v>3421</v>
      </c>
      <c r="F7" s="101">
        <v>5336</v>
      </c>
      <c r="G7" s="66" t="s">
        <v>55</v>
      </c>
      <c r="H7" s="42">
        <v>286</v>
      </c>
      <c r="I7" s="44">
        <v>-3.03</v>
      </c>
      <c r="J7" s="61">
        <f t="shared" si="0"/>
        <v>282.97000000000003</v>
      </c>
      <c r="K7" s="207">
        <f>I7+I8</f>
        <v>-6.06</v>
      </c>
    </row>
    <row r="8" spans="1:15" ht="12.95" customHeight="1" x14ac:dyDescent="0.25">
      <c r="A8" s="214"/>
      <c r="B8" s="91" t="s">
        <v>57</v>
      </c>
      <c r="C8" s="101"/>
      <c r="D8" s="66" t="s">
        <v>56</v>
      </c>
      <c r="E8" s="101"/>
      <c r="F8" s="101">
        <v>4122</v>
      </c>
      <c r="G8" s="66" t="s">
        <v>55</v>
      </c>
      <c r="H8" s="42">
        <v>286</v>
      </c>
      <c r="I8" s="44">
        <v>-3.03</v>
      </c>
      <c r="J8" s="61">
        <f t="shared" si="0"/>
        <v>282.97000000000003</v>
      </c>
      <c r="K8" s="208"/>
    </row>
    <row r="9" spans="1:15" ht="12.95" customHeight="1" x14ac:dyDescent="0.25">
      <c r="A9" s="151" t="s">
        <v>14</v>
      </c>
      <c r="B9" s="122" t="s">
        <v>68</v>
      </c>
      <c r="C9" s="67" t="s">
        <v>41</v>
      </c>
      <c r="D9" s="82" t="s">
        <v>158</v>
      </c>
      <c r="E9" s="72"/>
      <c r="F9" s="72">
        <v>4213</v>
      </c>
      <c r="G9" s="82" t="s">
        <v>67</v>
      </c>
      <c r="H9" s="92">
        <v>0</v>
      </c>
      <c r="I9" s="85">
        <v>27610.18</v>
      </c>
      <c r="J9" s="77">
        <f t="shared" si="0"/>
        <v>27610.18</v>
      </c>
      <c r="K9" s="63" t="s">
        <v>189</v>
      </c>
      <c r="L9" s="183" t="s">
        <v>201</v>
      </c>
    </row>
    <row r="10" spans="1:15" ht="12.95" customHeight="1" x14ac:dyDescent="0.25">
      <c r="A10" s="218" t="s">
        <v>40</v>
      </c>
      <c r="B10" s="93" t="s">
        <v>192</v>
      </c>
      <c r="C10" s="67" t="s">
        <v>41</v>
      </c>
      <c r="D10" s="82"/>
      <c r="E10" s="72">
        <v>3113</v>
      </c>
      <c r="F10" s="72">
        <v>2212</v>
      </c>
      <c r="G10" s="82" t="s">
        <v>179</v>
      </c>
      <c r="H10" s="92">
        <v>0</v>
      </c>
      <c r="I10" s="85">
        <v>13.68</v>
      </c>
      <c r="J10" s="77">
        <f t="shared" si="0"/>
        <v>13.68</v>
      </c>
      <c r="L10" s="183"/>
    </row>
    <row r="11" spans="1:15" ht="12.95" customHeight="1" x14ac:dyDescent="0.25">
      <c r="A11" s="218"/>
      <c r="B11" s="93" t="s">
        <v>192</v>
      </c>
      <c r="C11" s="67" t="s">
        <v>41</v>
      </c>
      <c r="D11" s="82"/>
      <c r="E11" s="72">
        <v>3113</v>
      </c>
      <c r="F11" s="72">
        <v>2212</v>
      </c>
      <c r="G11" s="82" t="s">
        <v>183</v>
      </c>
      <c r="H11" s="92">
        <v>0</v>
      </c>
      <c r="I11" s="85">
        <v>4.67</v>
      </c>
      <c r="J11" s="77">
        <f t="shared" si="0"/>
        <v>4.67</v>
      </c>
      <c r="K11" s="63" t="s">
        <v>193</v>
      </c>
      <c r="L11" s="183"/>
    </row>
    <row r="12" spans="1:15" ht="12.95" customHeight="1" x14ac:dyDescent="0.25">
      <c r="A12" s="8"/>
      <c r="B12" s="9"/>
      <c r="C12" s="10"/>
      <c r="D12" s="10"/>
      <c r="E12" s="219" t="s">
        <v>15</v>
      </c>
      <c r="F12" s="220"/>
      <c r="G12" s="221"/>
      <c r="H12" s="83">
        <f>H5+H8+H9+H10+H11</f>
        <v>286</v>
      </c>
      <c r="I12" s="83">
        <f t="shared" ref="I12:J12" si="1">I5+I8+I9+I10+I11</f>
        <v>27725.5</v>
      </c>
      <c r="J12" s="83">
        <f t="shared" si="1"/>
        <v>28011.5</v>
      </c>
      <c r="L12" s="78">
        <v>1000</v>
      </c>
      <c r="M12" s="63" t="s">
        <v>37</v>
      </c>
      <c r="N12" s="79">
        <v>225.42</v>
      </c>
      <c r="O12" s="63" t="s">
        <v>36</v>
      </c>
    </row>
    <row r="13" spans="1:15" ht="12.95" customHeight="1" x14ac:dyDescent="0.25">
      <c r="A13" s="8"/>
      <c r="B13" s="11" t="s">
        <v>35</v>
      </c>
      <c r="C13" s="10"/>
      <c r="D13" s="10"/>
      <c r="E13" s="212" t="s">
        <v>16</v>
      </c>
      <c r="F13" s="212"/>
      <c r="G13" s="212"/>
      <c r="H13" s="83">
        <f>H6+H7</f>
        <v>286</v>
      </c>
      <c r="I13" s="83">
        <f>I6+I7</f>
        <v>96.97</v>
      </c>
      <c r="J13" s="83">
        <f>J6+J7</f>
        <v>382.97</v>
      </c>
      <c r="K13" s="64"/>
      <c r="M13" s="63" t="s">
        <v>38</v>
      </c>
      <c r="N13" s="80">
        <v>774.58</v>
      </c>
    </row>
    <row r="14" spans="1:15" ht="12.95" customHeight="1" x14ac:dyDescent="0.25">
      <c r="A14" s="8"/>
      <c r="B14" s="12"/>
      <c r="C14" s="10"/>
      <c r="D14" s="10"/>
      <c r="E14" s="213" t="s">
        <v>17</v>
      </c>
      <c r="F14" s="213"/>
      <c r="G14" s="213"/>
      <c r="H14" s="83">
        <v>0</v>
      </c>
      <c r="I14" s="83">
        <v>0</v>
      </c>
      <c r="J14" s="83">
        <v>0</v>
      </c>
      <c r="N14" s="79">
        <f>SUM(N12:N13)</f>
        <v>1000</v>
      </c>
    </row>
    <row r="15" spans="1:15" ht="12.95" customHeight="1" x14ac:dyDescent="0.25">
      <c r="A15" s="14"/>
      <c r="B15" s="15"/>
      <c r="C15" s="16"/>
      <c r="D15" s="16"/>
      <c r="E15" s="213" t="s">
        <v>18</v>
      </c>
      <c r="F15" s="213"/>
      <c r="G15" s="213"/>
      <c r="H15" s="84">
        <f>H12-H13-H14</f>
        <v>0</v>
      </c>
      <c r="I15" s="84">
        <f t="shared" ref="I15:J15" si="2">I12-I13-I14</f>
        <v>27628.53</v>
      </c>
      <c r="J15" s="84">
        <f t="shared" si="2"/>
        <v>27628.53</v>
      </c>
    </row>
    <row r="16" spans="1:15" ht="12.95" customHeight="1" x14ac:dyDescent="0.25">
      <c r="A16" s="17" t="s">
        <v>19</v>
      </c>
      <c r="B16" s="18"/>
      <c r="C16" s="19"/>
      <c r="D16" s="19"/>
      <c r="E16" s="142"/>
      <c r="F16" s="25"/>
      <c r="G16" s="25"/>
      <c r="H16" s="143"/>
      <c r="I16" s="143"/>
      <c r="J16" s="144"/>
    </row>
    <row r="17" spans="1:11" ht="12.95" customHeight="1" x14ac:dyDescent="0.25">
      <c r="A17" s="211" t="s">
        <v>12</v>
      </c>
      <c r="B17" s="145" t="s">
        <v>144</v>
      </c>
      <c r="C17" s="134"/>
      <c r="D17" s="134"/>
      <c r="E17" s="133">
        <v>6171</v>
      </c>
      <c r="F17" s="133">
        <v>5192</v>
      </c>
      <c r="G17" s="66"/>
      <c r="H17" s="42">
        <v>34</v>
      </c>
      <c r="I17" s="44">
        <v>20</v>
      </c>
      <c r="J17" s="71">
        <f t="shared" ref="J17:J29" si="3">SUM(H17:I17)</f>
        <v>54</v>
      </c>
    </row>
    <row r="18" spans="1:11" ht="12.95" customHeight="1" x14ac:dyDescent="0.25">
      <c r="A18" s="211"/>
      <c r="B18" s="68" t="s">
        <v>145</v>
      </c>
      <c r="C18" s="134"/>
      <c r="D18" s="134"/>
      <c r="E18" s="133">
        <v>6112</v>
      </c>
      <c r="F18" s="133">
        <v>5137</v>
      </c>
      <c r="G18" s="146"/>
      <c r="H18" s="42">
        <v>50</v>
      </c>
      <c r="I18" s="44">
        <v>-3</v>
      </c>
      <c r="J18" s="71">
        <f t="shared" si="3"/>
        <v>47</v>
      </c>
    </row>
    <row r="19" spans="1:11" ht="12.95" customHeight="1" x14ac:dyDescent="0.25">
      <c r="A19" s="211"/>
      <c r="B19" s="145" t="s">
        <v>146</v>
      </c>
      <c r="C19" s="134"/>
      <c r="D19" s="134"/>
      <c r="E19" s="133">
        <v>6112</v>
      </c>
      <c r="F19" s="133">
        <v>5162</v>
      </c>
      <c r="G19" s="146"/>
      <c r="H19" s="42">
        <v>10</v>
      </c>
      <c r="I19" s="44">
        <v>3</v>
      </c>
      <c r="J19" s="71">
        <f t="shared" si="3"/>
        <v>13</v>
      </c>
    </row>
    <row r="20" spans="1:11" ht="12.95" customHeight="1" x14ac:dyDescent="0.25">
      <c r="A20" s="211"/>
      <c r="B20" s="68" t="s">
        <v>147</v>
      </c>
      <c r="C20" s="134"/>
      <c r="D20" s="134"/>
      <c r="E20" s="133">
        <v>6171</v>
      </c>
      <c r="F20" s="133">
        <v>5169</v>
      </c>
      <c r="G20" s="66"/>
      <c r="H20" s="42">
        <v>4323.3999999999996</v>
      </c>
      <c r="I20" s="44">
        <v>-550</v>
      </c>
      <c r="J20" s="71">
        <f t="shared" si="3"/>
        <v>3773.3999999999996</v>
      </c>
    </row>
    <row r="21" spans="1:11" ht="12.95" customHeight="1" x14ac:dyDescent="0.25">
      <c r="A21" s="211"/>
      <c r="B21" s="145" t="s">
        <v>148</v>
      </c>
      <c r="C21" s="134"/>
      <c r="D21" s="134"/>
      <c r="E21" s="133">
        <v>6171</v>
      </c>
      <c r="F21" s="133">
        <v>5168</v>
      </c>
      <c r="G21" s="146"/>
      <c r="H21" s="42">
        <v>4420</v>
      </c>
      <c r="I21" s="44">
        <v>550</v>
      </c>
      <c r="J21" s="71">
        <f t="shared" si="3"/>
        <v>4970</v>
      </c>
    </row>
    <row r="22" spans="1:11" ht="12.95" customHeight="1" x14ac:dyDescent="0.25">
      <c r="A22" s="211"/>
      <c r="B22" s="68" t="s">
        <v>145</v>
      </c>
      <c r="C22" s="134"/>
      <c r="D22" s="134"/>
      <c r="E22" s="133">
        <v>6112</v>
      </c>
      <c r="F22" s="133">
        <v>5137</v>
      </c>
      <c r="G22" s="146"/>
      <c r="H22" s="42">
        <v>47</v>
      </c>
      <c r="I22" s="44">
        <v>-3</v>
      </c>
      <c r="J22" s="71">
        <f t="shared" si="3"/>
        <v>44</v>
      </c>
    </row>
    <row r="23" spans="1:11" ht="12.95" customHeight="1" x14ac:dyDescent="0.25">
      <c r="A23" s="211"/>
      <c r="B23" s="145" t="s">
        <v>149</v>
      </c>
      <c r="C23" s="134"/>
      <c r="D23" s="134"/>
      <c r="E23" s="133">
        <v>6112</v>
      </c>
      <c r="F23" s="133">
        <v>5156</v>
      </c>
      <c r="G23" s="146"/>
      <c r="H23" s="42">
        <v>15</v>
      </c>
      <c r="I23" s="44">
        <v>3</v>
      </c>
      <c r="J23" s="71">
        <f t="shared" si="3"/>
        <v>18</v>
      </c>
    </row>
    <row r="24" spans="1:11" ht="12.95" customHeight="1" x14ac:dyDescent="0.25">
      <c r="A24" s="211"/>
      <c r="B24" s="68" t="s">
        <v>150</v>
      </c>
      <c r="C24" s="134"/>
      <c r="D24" s="134"/>
      <c r="E24" s="133">
        <v>6171</v>
      </c>
      <c r="F24" s="133">
        <v>5139</v>
      </c>
      <c r="G24" s="146"/>
      <c r="H24" s="42">
        <v>1835</v>
      </c>
      <c r="I24" s="44">
        <v>-20</v>
      </c>
      <c r="J24" s="71">
        <f t="shared" si="3"/>
        <v>1815</v>
      </c>
    </row>
    <row r="25" spans="1:11" ht="12.95" customHeight="1" x14ac:dyDescent="0.25">
      <c r="A25" s="211"/>
      <c r="B25" s="145" t="s">
        <v>151</v>
      </c>
      <c r="C25" s="134"/>
      <c r="D25" s="134"/>
      <c r="E25" s="133">
        <v>6171</v>
      </c>
      <c r="F25" s="133">
        <v>5156</v>
      </c>
      <c r="G25" s="146"/>
      <c r="H25" s="42">
        <v>200</v>
      </c>
      <c r="I25" s="90">
        <v>20</v>
      </c>
      <c r="J25" s="71">
        <f t="shared" si="3"/>
        <v>220</v>
      </c>
    </row>
    <row r="26" spans="1:11" ht="12.95" customHeight="1" x14ac:dyDescent="0.25">
      <c r="A26" s="211"/>
      <c r="B26" s="68" t="s">
        <v>152</v>
      </c>
      <c r="C26" s="134"/>
      <c r="D26" s="134"/>
      <c r="E26" s="133">
        <v>6171</v>
      </c>
      <c r="F26" s="133">
        <v>5152</v>
      </c>
      <c r="G26" s="146"/>
      <c r="H26" s="42">
        <v>2450</v>
      </c>
      <c r="I26" s="44">
        <v>-14</v>
      </c>
      <c r="J26" s="71">
        <f t="shared" si="3"/>
        <v>2436</v>
      </c>
    </row>
    <row r="27" spans="1:11" ht="12.95" customHeight="1" x14ac:dyDescent="0.25">
      <c r="A27" s="211"/>
      <c r="B27" s="145" t="s">
        <v>153</v>
      </c>
      <c r="C27" s="134"/>
      <c r="D27" s="134"/>
      <c r="E27" s="134">
        <v>3314</v>
      </c>
      <c r="F27" s="134">
        <v>5152</v>
      </c>
      <c r="G27" s="86" t="s">
        <v>156</v>
      </c>
      <c r="H27" s="42">
        <v>169</v>
      </c>
      <c r="I27" s="44">
        <v>14</v>
      </c>
      <c r="J27" s="61">
        <f t="shared" si="3"/>
        <v>183</v>
      </c>
    </row>
    <row r="28" spans="1:11" ht="12.95" customHeight="1" x14ac:dyDescent="0.25">
      <c r="A28" s="211"/>
      <c r="B28" s="68" t="s">
        <v>154</v>
      </c>
      <c r="C28" s="134"/>
      <c r="D28" s="134"/>
      <c r="E28" s="133">
        <v>6171</v>
      </c>
      <c r="F28" s="133">
        <v>5169</v>
      </c>
      <c r="G28" s="146"/>
      <c r="H28" s="42">
        <v>3773.4</v>
      </c>
      <c r="I28" s="44">
        <v>-120</v>
      </c>
      <c r="J28" s="71">
        <f t="shared" si="3"/>
        <v>3653.4</v>
      </c>
    </row>
    <row r="29" spans="1:11" ht="12.95" customHeight="1" x14ac:dyDescent="0.25">
      <c r="A29" s="211"/>
      <c r="B29" s="145" t="s">
        <v>155</v>
      </c>
      <c r="C29" s="133"/>
      <c r="D29" s="133"/>
      <c r="E29" s="133">
        <v>6171</v>
      </c>
      <c r="F29" s="133">
        <v>5163</v>
      </c>
      <c r="G29" s="146"/>
      <c r="H29" s="42">
        <v>1100</v>
      </c>
      <c r="I29" s="90">
        <v>120</v>
      </c>
      <c r="J29" s="71">
        <f t="shared" si="3"/>
        <v>1220</v>
      </c>
      <c r="K29" s="81"/>
    </row>
    <row r="30" spans="1:11" ht="12.95" customHeight="1" x14ac:dyDescent="0.25">
      <c r="A30" s="215" t="s">
        <v>13</v>
      </c>
      <c r="B30" s="93" t="s">
        <v>126</v>
      </c>
      <c r="C30" s="67" t="s">
        <v>41</v>
      </c>
      <c r="D30" s="67"/>
      <c r="E30" s="72">
        <v>5299</v>
      </c>
      <c r="F30" s="72">
        <v>5019</v>
      </c>
      <c r="G30" s="82" t="s">
        <v>123</v>
      </c>
      <c r="H30" s="92">
        <v>0</v>
      </c>
      <c r="I30" s="85">
        <v>75</v>
      </c>
      <c r="J30" s="77">
        <f t="shared" ref="J30:J36" si="4">SUM(H30+I30)</f>
        <v>75</v>
      </c>
      <c r="K30" s="81"/>
    </row>
    <row r="31" spans="1:11" ht="12.95" customHeight="1" x14ac:dyDescent="0.25">
      <c r="A31" s="216"/>
      <c r="B31" s="93" t="s">
        <v>125</v>
      </c>
      <c r="C31" s="67" t="s">
        <v>41</v>
      </c>
      <c r="D31" s="67"/>
      <c r="E31" s="72">
        <v>5299</v>
      </c>
      <c r="F31" s="72">
        <v>5039</v>
      </c>
      <c r="G31" s="82" t="s">
        <v>123</v>
      </c>
      <c r="H31" s="92">
        <v>0</v>
      </c>
      <c r="I31" s="85">
        <v>26</v>
      </c>
      <c r="J31" s="77">
        <f t="shared" si="4"/>
        <v>26</v>
      </c>
      <c r="K31" s="81"/>
    </row>
    <row r="32" spans="1:11" ht="12.95" customHeight="1" x14ac:dyDescent="0.25">
      <c r="A32" s="216"/>
      <c r="B32" s="93" t="s">
        <v>127</v>
      </c>
      <c r="C32" s="67" t="s">
        <v>41</v>
      </c>
      <c r="D32" s="67"/>
      <c r="E32" s="72">
        <v>5299</v>
      </c>
      <c r="F32" s="72">
        <v>5156</v>
      </c>
      <c r="G32" s="82" t="s">
        <v>123</v>
      </c>
      <c r="H32" s="92">
        <v>0</v>
      </c>
      <c r="I32" s="85">
        <v>16</v>
      </c>
      <c r="J32" s="77">
        <f t="shared" si="4"/>
        <v>16</v>
      </c>
      <c r="K32" s="81"/>
    </row>
    <row r="33" spans="1:11" ht="12.95" customHeight="1" x14ac:dyDescent="0.25">
      <c r="A33" s="216"/>
      <c r="B33" s="93" t="s">
        <v>128</v>
      </c>
      <c r="C33" s="67" t="s">
        <v>41</v>
      </c>
      <c r="D33" s="67"/>
      <c r="E33" s="72">
        <v>5299</v>
      </c>
      <c r="F33" s="72">
        <v>5019</v>
      </c>
      <c r="G33" s="82" t="s">
        <v>124</v>
      </c>
      <c r="H33" s="92">
        <v>0</v>
      </c>
      <c r="I33" s="85">
        <v>46</v>
      </c>
      <c r="J33" s="77">
        <f t="shared" si="4"/>
        <v>46</v>
      </c>
      <c r="K33" s="81"/>
    </row>
    <row r="34" spans="1:11" ht="12.95" customHeight="1" x14ac:dyDescent="0.25">
      <c r="A34" s="216"/>
      <c r="B34" s="93" t="s">
        <v>125</v>
      </c>
      <c r="C34" s="67" t="s">
        <v>41</v>
      </c>
      <c r="D34" s="67"/>
      <c r="E34" s="72">
        <v>5299</v>
      </c>
      <c r="F34" s="72">
        <v>5039</v>
      </c>
      <c r="G34" s="82" t="s">
        <v>124</v>
      </c>
      <c r="H34" s="92">
        <v>0</v>
      </c>
      <c r="I34" s="85">
        <v>16</v>
      </c>
      <c r="J34" s="77">
        <f t="shared" si="4"/>
        <v>16</v>
      </c>
      <c r="K34" s="81"/>
    </row>
    <row r="35" spans="1:11" ht="12.95" customHeight="1" x14ac:dyDescent="0.25">
      <c r="A35" s="216"/>
      <c r="B35" s="93" t="s">
        <v>129</v>
      </c>
      <c r="C35" s="67" t="s">
        <v>41</v>
      </c>
      <c r="D35" s="67"/>
      <c r="E35" s="72">
        <v>5299</v>
      </c>
      <c r="F35" s="72">
        <v>5029</v>
      </c>
      <c r="G35" s="82" t="s">
        <v>124</v>
      </c>
      <c r="H35" s="92">
        <v>0</v>
      </c>
      <c r="I35" s="85">
        <v>7</v>
      </c>
      <c r="J35" s="77">
        <f t="shared" si="4"/>
        <v>7</v>
      </c>
      <c r="K35" s="81"/>
    </row>
    <row r="36" spans="1:11" ht="12.95" customHeight="1" x14ac:dyDescent="0.25">
      <c r="A36" s="216"/>
      <c r="B36" s="93" t="s">
        <v>130</v>
      </c>
      <c r="C36" s="67" t="s">
        <v>41</v>
      </c>
      <c r="D36" s="67"/>
      <c r="E36" s="72">
        <v>5299</v>
      </c>
      <c r="F36" s="72">
        <v>5156</v>
      </c>
      <c r="G36" s="82" t="s">
        <v>124</v>
      </c>
      <c r="H36" s="92">
        <v>0</v>
      </c>
      <c r="I36" s="85">
        <v>19</v>
      </c>
      <c r="J36" s="77">
        <f t="shared" si="4"/>
        <v>19</v>
      </c>
      <c r="K36" s="81"/>
    </row>
    <row r="37" spans="1:11" ht="12.95" customHeight="1" x14ac:dyDescent="0.25">
      <c r="A37" s="216"/>
      <c r="B37" s="68" t="s">
        <v>131</v>
      </c>
      <c r="C37" s="43"/>
      <c r="D37" s="43"/>
      <c r="E37" s="132">
        <v>5512</v>
      </c>
      <c r="F37" s="132">
        <v>5021</v>
      </c>
      <c r="G37" s="66" t="s">
        <v>123</v>
      </c>
      <c r="H37" s="42">
        <v>115</v>
      </c>
      <c r="I37" s="44">
        <v>73</v>
      </c>
      <c r="J37" s="71">
        <f>SUM(H37+I37)</f>
        <v>188</v>
      </c>
      <c r="K37" s="81"/>
    </row>
    <row r="38" spans="1:11" ht="12.95" customHeight="1" x14ac:dyDescent="0.25">
      <c r="A38" s="216"/>
      <c r="B38" s="68" t="s">
        <v>132</v>
      </c>
      <c r="C38" s="43"/>
      <c r="D38" s="43"/>
      <c r="E38" s="132">
        <v>5512</v>
      </c>
      <c r="F38" s="132">
        <v>5154</v>
      </c>
      <c r="G38" s="66" t="s">
        <v>123</v>
      </c>
      <c r="H38" s="42">
        <v>45</v>
      </c>
      <c r="I38" s="44">
        <v>10</v>
      </c>
      <c r="J38" s="71">
        <f>SUM(H38+I38)</f>
        <v>55</v>
      </c>
      <c r="K38" s="81"/>
    </row>
    <row r="39" spans="1:11" ht="12.95" customHeight="1" x14ac:dyDescent="0.25">
      <c r="A39" s="216"/>
      <c r="B39" s="68" t="s">
        <v>133</v>
      </c>
      <c r="C39" s="43"/>
      <c r="D39" s="43"/>
      <c r="E39" s="132">
        <v>5512</v>
      </c>
      <c r="F39" s="132">
        <v>5171</v>
      </c>
      <c r="G39" s="66" t="s">
        <v>123</v>
      </c>
      <c r="H39" s="42">
        <v>110</v>
      </c>
      <c r="I39" s="44">
        <v>35</v>
      </c>
      <c r="J39" s="71">
        <f>SUM(H39+I39)</f>
        <v>145</v>
      </c>
      <c r="K39" s="81"/>
    </row>
    <row r="40" spans="1:11" ht="12.95" customHeight="1" x14ac:dyDescent="0.25">
      <c r="A40" s="216"/>
      <c r="B40" s="68" t="s">
        <v>134</v>
      </c>
      <c r="C40" s="43"/>
      <c r="D40" s="43"/>
      <c r="E40" s="181">
        <v>5512</v>
      </c>
      <c r="F40" s="181">
        <v>5039</v>
      </c>
      <c r="G40" s="66" t="s">
        <v>124</v>
      </c>
      <c r="H40" s="42">
        <v>43</v>
      </c>
      <c r="I40" s="44">
        <v>81</v>
      </c>
      <c r="J40" s="71">
        <f>SUM(H40+I40)</f>
        <v>124</v>
      </c>
      <c r="K40" s="81"/>
    </row>
    <row r="41" spans="1:11" ht="12.95" customHeight="1" x14ac:dyDescent="0.25">
      <c r="A41" s="216"/>
      <c r="B41" s="68" t="s">
        <v>135</v>
      </c>
      <c r="C41" s="43"/>
      <c r="D41" s="43"/>
      <c r="E41" s="181">
        <v>5512</v>
      </c>
      <c r="F41" s="181">
        <v>5139</v>
      </c>
      <c r="G41" s="66" t="s">
        <v>124</v>
      </c>
      <c r="H41" s="42">
        <v>15</v>
      </c>
      <c r="I41" s="44">
        <v>2</v>
      </c>
      <c r="J41" s="71">
        <f t="shared" ref="J41:J44" si="5">SUM(H41+I41)</f>
        <v>17</v>
      </c>
      <c r="K41" s="81"/>
    </row>
    <row r="42" spans="1:11" ht="12.95" customHeight="1" x14ac:dyDescent="0.25">
      <c r="A42" s="216"/>
      <c r="B42" s="68" t="s">
        <v>136</v>
      </c>
      <c r="C42" s="43"/>
      <c r="D42" s="43"/>
      <c r="E42" s="181">
        <v>5512</v>
      </c>
      <c r="F42" s="181">
        <v>5151</v>
      </c>
      <c r="G42" s="66" t="s">
        <v>124</v>
      </c>
      <c r="H42" s="42">
        <v>33</v>
      </c>
      <c r="I42" s="44">
        <v>10</v>
      </c>
      <c r="J42" s="71">
        <f t="shared" si="5"/>
        <v>43</v>
      </c>
      <c r="K42" s="81"/>
    </row>
    <row r="43" spans="1:11" ht="12.95" customHeight="1" x14ac:dyDescent="0.25">
      <c r="A43" s="216"/>
      <c r="B43" s="68" t="s">
        <v>137</v>
      </c>
      <c r="C43" s="43"/>
      <c r="D43" s="43"/>
      <c r="E43" s="181">
        <v>5512</v>
      </c>
      <c r="F43" s="181">
        <v>5153</v>
      </c>
      <c r="G43" s="66" t="s">
        <v>124</v>
      </c>
      <c r="H43" s="42">
        <v>65</v>
      </c>
      <c r="I43" s="44">
        <v>10</v>
      </c>
      <c r="J43" s="71">
        <f t="shared" si="5"/>
        <v>75</v>
      </c>
      <c r="K43" s="81"/>
    </row>
    <row r="44" spans="1:11" ht="12.95" customHeight="1" x14ac:dyDescent="0.25">
      <c r="A44" s="216"/>
      <c r="B44" s="68" t="s">
        <v>132</v>
      </c>
      <c r="C44" s="43"/>
      <c r="D44" s="43"/>
      <c r="E44" s="181">
        <v>5512</v>
      </c>
      <c r="F44" s="181">
        <v>5154</v>
      </c>
      <c r="G44" s="66" t="s">
        <v>124</v>
      </c>
      <c r="H44" s="42">
        <v>30</v>
      </c>
      <c r="I44" s="44">
        <v>20</v>
      </c>
      <c r="J44" s="71">
        <f t="shared" si="5"/>
        <v>50</v>
      </c>
      <c r="K44" s="81"/>
    </row>
    <row r="45" spans="1:11" ht="12.95" customHeight="1" x14ac:dyDescent="0.25">
      <c r="A45" s="216"/>
      <c r="B45" s="68" t="s">
        <v>138</v>
      </c>
      <c r="C45" s="43"/>
      <c r="D45" s="43"/>
      <c r="E45" s="181">
        <v>5213</v>
      </c>
      <c r="F45" s="181">
        <v>5903</v>
      </c>
      <c r="G45" s="66"/>
      <c r="H45" s="42">
        <v>300</v>
      </c>
      <c r="I45" s="44">
        <v>-230</v>
      </c>
      <c r="J45" s="71">
        <f>SUM(H45:I45)</f>
        <v>70</v>
      </c>
      <c r="K45" s="81"/>
    </row>
    <row r="46" spans="1:11" ht="12.95" customHeight="1" x14ac:dyDescent="0.25">
      <c r="A46" s="216"/>
      <c r="B46" s="68" t="s">
        <v>139</v>
      </c>
      <c r="C46" s="43"/>
      <c r="D46" s="43"/>
      <c r="E46" s="181">
        <v>5512</v>
      </c>
      <c r="F46" s="181">
        <v>5019</v>
      </c>
      <c r="G46" s="66" t="s">
        <v>123</v>
      </c>
      <c r="H46" s="42">
        <v>200</v>
      </c>
      <c r="I46" s="44">
        <v>-65</v>
      </c>
      <c r="J46" s="71">
        <f t="shared" ref="J46:J51" si="6">SUM(H46:I46)</f>
        <v>135</v>
      </c>
      <c r="K46" s="81"/>
    </row>
    <row r="47" spans="1:11" ht="12.95" customHeight="1" x14ac:dyDescent="0.25">
      <c r="A47" s="216"/>
      <c r="B47" s="68" t="s">
        <v>134</v>
      </c>
      <c r="C47" s="43"/>
      <c r="D47" s="43"/>
      <c r="E47" s="181">
        <v>5512</v>
      </c>
      <c r="F47" s="181">
        <v>5039</v>
      </c>
      <c r="G47" s="66" t="s">
        <v>123</v>
      </c>
      <c r="H47" s="42">
        <v>77</v>
      </c>
      <c r="I47" s="44">
        <v>-29</v>
      </c>
      <c r="J47" s="71">
        <f t="shared" si="6"/>
        <v>48</v>
      </c>
      <c r="K47" s="81"/>
    </row>
    <row r="48" spans="1:11" ht="12.95" customHeight="1" x14ac:dyDescent="0.25">
      <c r="A48" s="216"/>
      <c r="B48" s="68" t="s">
        <v>140</v>
      </c>
      <c r="C48" s="43"/>
      <c r="D48" s="43"/>
      <c r="E48" s="181">
        <v>5512</v>
      </c>
      <c r="F48" s="181">
        <v>5156</v>
      </c>
      <c r="G48" s="66" t="s">
        <v>123</v>
      </c>
      <c r="H48" s="42">
        <v>70</v>
      </c>
      <c r="I48" s="44">
        <v>-16</v>
      </c>
      <c r="J48" s="71">
        <f t="shared" si="6"/>
        <v>54</v>
      </c>
      <c r="K48" s="81"/>
    </row>
    <row r="49" spans="1:17" ht="12.95" customHeight="1" x14ac:dyDescent="0.25">
      <c r="A49" s="216"/>
      <c r="B49" s="68" t="s">
        <v>139</v>
      </c>
      <c r="C49" s="43"/>
      <c r="D49" s="43"/>
      <c r="E49" s="181">
        <v>5512</v>
      </c>
      <c r="F49" s="181">
        <v>5019</v>
      </c>
      <c r="G49" s="66" t="s">
        <v>124</v>
      </c>
      <c r="H49" s="42">
        <v>105</v>
      </c>
      <c r="I49" s="44">
        <v>-40</v>
      </c>
      <c r="J49" s="71">
        <f t="shared" si="6"/>
        <v>65</v>
      </c>
      <c r="K49" s="81"/>
    </row>
    <row r="50" spans="1:17" ht="12.95" customHeight="1" x14ac:dyDescent="0.25">
      <c r="A50" s="216"/>
      <c r="B50" s="68" t="s">
        <v>134</v>
      </c>
      <c r="C50" s="43"/>
      <c r="D50" s="43"/>
      <c r="E50" s="181">
        <v>5512</v>
      </c>
      <c r="F50" s="181">
        <v>5039</v>
      </c>
      <c r="G50" s="66" t="s">
        <v>124</v>
      </c>
      <c r="H50" s="42">
        <v>124</v>
      </c>
      <c r="I50" s="44">
        <v>-20</v>
      </c>
      <c r="J50" s="71">
        <f t="shared" si="6"/>
        <v>104</v>
      </c>
      <c r="K50" s="81"/>
    </row>
    <row r="51" spans="1:17" ht="12.95" customHeight="1" x14ac:dyDescent="0.25">
      <c r="A51" s="217"/>
      <c r="B51" s="68" t="s">
        <v>140</v>
      </c>
      <c r="C51" s="43"/>
      <c r="D51" s="43"/>
      <c r="E51" s="181">
        <v>5512</v>
      </c>
      <c r="F51" s="181">
        <v>5156</v>
      </c>
      <c r="G51" s="66" t="s">
        <v>124</v>
      </c>
      <c r="H51" s="42">
        <v>75</v>
      </c>
      <c r="I51" s="44">
        <v>-10</v>
      </c>
      <c r="J51" s="71">
        <f t="shared" si="6"/>
        <v>65</v>
      </c>
      <c r="K51" s="81"/>
    </row>
    <row r="52" spans="1:17" ht="12.95" customHeight="1" x14ac:dyDescent="0.25">
      <c r="A52" s="215" t="s">
        <v>14</v>
      </c>
      <c r="B52" s="88" t="s">
        <v>53</v>
      </c>
      <c r="C52" s="99"/>
      <c r="D52" s="99"/>
      <c r="E52" s="181">
        <v>4339</v>
      </c>
      <c r="F52" s="181">
        <v>5492</v>
      </c>
      <c r="G52" s="66" t="s">
        <v>49</v>
      </c>
      <c r="H52" s="42">
        <v>170</v>
      </c>
      <c r="I52" s="44">
        <v>-18</v>
      </c>
      <c r="J52" s="71">
        <f t="shared" ref="J52:J55" si="7">H52+I52</f>
        <v>152</v>
      </c>
      <c r="L52" s="81"/>
      <c r="M52" s="81"/>
      <c r="N52" s="81"/>
      <c r="O52" s="81"/>
      <c r="P52" s="81"/>
      <c r="Q52" s="81"/>
    </row>
    <row r="53" spans="1:17" ht="12.95" customHeight="1" x14ac:dyDescent="0.25">
      <c r="A53" s="216"/>
      <c r="B53" s="88" t="s">
        <v>54</v>
      </c>
      <c r="C53" s="99"/>
      <c r="D53" s="99"/>
      <c r="E53" s="87">
        <v>4339</v>
      </c>
      <c r="F53" s="87">
        <v>5194</v>
      </c>
      <c r="G53" s="86" t="s">
        <v>49</v>
      </c>
      <c r="H53" s="94">
        <v>35</v>
      </c>
      <c r="I53" s="95">
        <v>18</v>
      </c>
      <c r="J53" s="61">
        <f t="shared" si="7"/>
        <v>53</v>
      </c>
      <c r="L53" s="81"/>
      <c r="M53" s="81"/>
      <c r="N53" s="81"/>
      <c r="O53" s="81"/>
      <c r="P53" s="97">
        <f>280+1266.84</f>
        <v>1546.84</v>
      </c>
      <c r="Q53" s="81"/>
    </row>
    <row r="54" spans="1:17" ht="12.95" customHeight="1" x14ac:dyDescent="0.25">
      <c r="A54" s="215" t="s">
        <v>40</v>
      </c>
      <c r="B54" s="68" t="s">
        <v>59</v>
      </c>
      <c r="C54" s="113"/>
      <c r="D54" s="113"/>
      <c r="E54" s="113">
        <v>3322</v>
      </c>
      <c r="F54" s="113">
        <v>5169</v>
      </c>
      <c r="G54" s="66"/>
      <c r="H54" s="42">
        <v>200</v>
      </c>
      <c r="I54" s="44">
        <v>-200</v>
      </c>
      <c r="J54" s="71">
        <f t="shared" si="7"/>
        <v>0</v>
      </c>
    </row>
    <row r="55" spans="1:17" ht="12.95" customHeight="1" x14ac:dyDescent="0.25">
      <c r="A55" s="216"/>
      <c r="B55" s="93" t="s">
        <v>60</v>
      </c>
      <c r="C55" s="67" t="s">
        <v>41</v>
      </c>
      <c r="D55" s="82"/>
      <c r="E55" s="72">
        <v>3326</v>
      </c>
      <c r="F55" s="72">
        <v>5171</v>
      </c>
      <c r="G55" s="82"/>
      <c r="H55" s="92">
        <v>0</v>
      </c>
      <c r="I55" s="85">
        <v>200</v>
      </c>
      <c r="J55" s="77">
        <f t="shared" si="7"/>
        <v>200</v>
      </c>
    </row>
    <row r="56" spans="1:17" ht="12.95" customHeight="1" x14ac:dyDescent="0.25">
      <c r="A56" s="215" t="s">
        <v>42</v>
      </c>
      <c r="B56" s="100" t="s">
        <v>63</v>
      </c>
      <c r="C56" s="43"/>
      <c r="D56" s="43"/>
      <c r="E56" s="98">
        <v>3612</v>
      </c>
      <c r="F56" s="98">
        <v>5909</v>
      </c>
      <c r="G56" s="66" t="s">
        <v>61</v>
      </c>
      <c r="H56" s="94">
        <v>2500</v>
      </c>
      <c r="I56" s="95">
        <v>-2500</v>
      </c>
      <c r="J56" s="71">
        <f t="shared" ref="J56:J59" si="8">H56+I56</f>
        <v>0</v>
      </c>
    </row>
    <row r="57" spans="1:17" ht="12.95" customHeight="1" x14ac:dyDescent="0.25">
      <c r="A57" s="216"/>
      <c r="B57" s="109" t="s">
        <v>63</v>
      </c>
      <c r="C57" s="67" t="s">
        <v>41</v>
      </c>
      <c r="D57" s="67"/>
      <c r="E57" s="72">
        <v>6402</v>
      </c>
      <c r="F57" s="72">
        <v>5902</v>
      </c>
      <c r="G57" s="82" t="s">
        <v>61</v>
      </c>
      <c r="H57" s="92">
        <v>0</v>
      </c>
      <c r="I57" s="85">
        <v>2500</v>
      </c>
      <c r="J57" s="77">
        <f t="shared" si="8"/>
        <v>2500</v>
      </c>
    </row>
    <row r="58" spans="1:17" ht="12.95" customHeight="1" x14ac:dyDescent="0.25">
      <c r="A58" s="216"/>
      <c r="B58" s="100" t="s">
        <v>64</v>
      </c>
      <c r="C58" s="43"/>
      <c r="D58" s="43"/>
      <c r="E58" s="98">
        <v>3613</v>
      </c>
      <c r="F58" s="98">
        <v>5909</v>
      </c>
      <c r="G58" s="66" t="s">
        <v>62</v>
      </c>
      <c r="H58" s="94">
        <v>150</v>
      </c>
      <c r="I58" s="95">
        <v>-150</v>
      </c>
      <c r="J58" s="71">
        <f t="shared" si="8"/>
        <v>0</v>
      </c>
    </row>
    <row r="59" spans="1:17" ht="12.95" customHeight="1" x14ac:dyDescent="0.25">
      <c r="A59" s="217"/>
      <c r="B59" s="109" t="s">
        <v>64</v>
      </c>
      <c r="C59" s="67" t="s">
        <v>41</v>
      </c>
      <c r="D59" s="67"/>
      <c r="E59" s="72">
        <v>6402</v>
      </c>
      <c r="F59" s="72">
        <v>5902</v>
      </c>
      <c r="G59" s="82" t="s">
        <v>62</v>
      </c>
      <c r="H59" s="92">
        <v>0</v>
      </c>
      <c r="I59" s="85">
        <v>150</v>
      </c>
      <c r="J59" s="77">
        <f t="shared" si="8"/>
        <v>150</v>
      </c>
    </row>
    <row r="60" spans="1:17" ht="12.95" customHeight="1" x14ac:dyDescent="0.25">
      <c r="A60" s="211" t="s">
        <v>43</v>
      </c>
      <c r="B60" s="112" t="s">
        <v>66</v>
      </c>
      <c r="C60" s="69"/>
      <c r="D60" s="43"/>
      <c r="E60" s="114">
        <v>6171</v>
      </c>
      <c r="F60" s="103">
        <v>5011</v>
      </c>
      <c r="G60" s="66"/>
      <c r="H60" s="42">
        <v>80430.5</v>
      </c>
      <c r="I60" s="44">
        <v>-360</v>
      </c>
      <c r="J60" s="71">
        <f t="shared" ref="J60:J80" si="9">H60+I60</f>
        <v>80070.5</v>
      </c>
    </row>
    <row r="61" spans="1:17" ht="12.95" customHeight="1" x14ac:dyDescent="0.25">
      <c r="A61" s="211"/>
      <c r="B61" s="109" t="s">
        <v>95</v>
      </c>
      <c r="C61" s="115" t="s">
        <v>41</v>
      </c>
      <c r="D61" s="72">
        <v>90002</v>
      </c>
      <c r="E61" s="72">
        <v>6171</v>
      </c>
      <c r="F61" s="108">
        <v>5011</v>
      </c>
      <c r="G61" s="82" t="s">
        <v>65</v>
      </c>
      <c r="H61" s="92">
        <v>0</v>
      </c>
      <c r="I61" s="85">
        <v>360</v>
      </c>
      <c r="J61" s="77">
        <f t="shared" si="9"/>
        <v>360</v>
      </c>
    </row>
    <row r="62" spans="1:17" ht="12.95" customHeight="1" x14ac:dyDescent="0.25">
      <c r="A62" s="215" t="s">
        <v>44</v>
      </c>
      <c r="B62" s="126" t="s">
        <v>69</v>
      </c>
      <c r="C62" s="116"/>
      <c r="D62" s="117"/>
      <c r="E62" s="121" t="s">
        <v>83</v>
      </c>
      <c r="F62" s="123" t="s">
        <v>84</v>
      </c>
      <c r="G62" s="123" t="s">
        <v>85</v>
      </c>
      <c r="H62" s="124">
        <v>1719.51</v>
      </c>
      <c r="I62" s="125">
        <v>-300</v>
      </c>
      <c r="J62" s="71">
        <f t="shared" si="9"/>
        <v>1419.51</v>
      </c>
    </row>
    <row r="63" spans="1:17" ht="12.95" customHeight="1" x14ac:dyDescent="0.25">
      <c r="A63" s="216"/>
      <c r="B63" s="126" t="s">
        <v>70</v>
      </c>
      <c r="C63" s="116"/>
      <c r="D63" s="118"/>
      <c r="E63" s="121" t="s">
        <v>83</v>
      </c>
      <c r="F63" s="123" t="s">
        <v>86</v>
      </c>
      <c r="G63" s="123" t="s">
        <v>85</v>
      </c>
      <c r="H63" s="124">
        <v>8928.44</v>
      </c>
      <c r="I63" s="125">
        <v>-190</v>
      </c>
      <c r="J63" s="71">
        <f t="shared" si="9"/>
        <v>8738.44</v>
      </c>
    </row>
    <row r="64" spans="1:17" ht="12.95" customHeight="1" x14ac:dyDescent="0.25">
      <c r="A64" s="216"/>
      <c r="B64" s="126" t="s">
        <v>71</v>
      </c>
      <c r="C64" s="116"/>
      <c r="D64" s="118"/>
      <c r="E64" s="121" t="s">
        <v>87</v>
      </c>
      <c r="F64" s="123" t="s">
        <v>86</v>
      </c>
      <c r="G64" s="123" t="s">
        <v>85</v>
      </c>
      <c r="H64" s="124">
        <v>674.5</v>
      </c>
      <c r="I64" s="125">
        <v>-150</v>
      </c>
      <c r="J64" s="71">
        <f t="shared" si="9"/>
        <v>524.5</v>
      </c>
    </row>
    <row r="65" spans="1:10" ht="12.95" customHeight="1" x14ac:dyDescent="0.25">
      <c r="A65" s="216"/>
      <c r="B65" s="126" t="s">
        <v>72</v>
      </c>
      <c r="C65" s="119"/>
      <c r="D65" s="118"/>
      <c r="E65" s="121" t="s">
        <v>87</v>
      </c>
      <c r="F65" s="123" t="s">
        <v>84</v>
      </c>
      <c r="G65" s="123" t="s">
        <v>85</v>
      </c>
      <c r="H65" s="124">
        <v>3006.67</v>
      </c>
      <c r="I65" s="125">
        <v>200</v>
      </c>
      <c r="J65" s="71">
        <f t="shared" si="9"/>
        <v>3206.67</v>
      </c>
    </row>
    <row r="66" spans="1:10" ht="12.95" customHeight="1" x14ac:dyDescent="0.25">
      <c r="A66" s="216"/>
      <c r="B66" s="126" t="s">
        <v>73</v>
      </c>
      <c r="C66" s="119"/>
      <c r="D66" s="114"/>
      <c r="E66" s="121" t="s">
        <v>88</v>
      </c>
      <c r="F66" s="123" t="s">
        <v>84</v>
      </c>
      <c r="G66" s="123" t="s">
        <v>85</v>
      </c>
      <c r="H66" s="124">
        <v>644</v>
      </c>
      <c r="I66" s="125">
        <v>30</v>
      </c>
      <c r="J66" s="71">
        <f t="shared" si="9"/>
        <v>674</v>
      </c>
    </row>
    <row r="67" spans="1:10" ht="12.95" customHeight="1" x14ac:dyDescent="0.25">
      <c r="A67" s="216"/>
      <c r="B67" s="126" t="s">
        <v>74</v>
      </c>
      <c r="C67" s="116"/>
      <c r="D67" s="114"/>
      <c r="E67" s="121" t="s">
        <v>89</v>
      </c>
      <c r="F67" s="123" t="s">
        <v>86</v>
      </c>
      <c r="G67" s="123" t="s">
        <v>85</v>
      </c>
      <c r="H67" s="124">
        <v>65</v>
      </c>
      <c r="I67" s="125">
        <v>-65</v>
      </c>
      <c r="J67" s="71">
        <f t="shared" si="9"/>
        <v>0</v>
      </c>
    </row>
    <row r="68" spans="1:10" ht="12.95" customHeight="1" x14ac:dyDescent="0.25">
      <c r="A68" s="216"/>
      <c r="B68" s="126" t="s">
        <v>75</v>
      </c>
      <c r="C68" s="119"/>
      <c r="D68" s="114"/>
      <c r="E68" s="121" t="s">
        <v>89</v>
      </c>
      <c r="F68" s="123" t="s">
        <v>84</v>
      </c>
      <c r="G68" s="123" t="s">
        <v>85</v>
      </c>
      <c r="H68" s="124">
        <v>543.12</v>
      </c>
      <c r="I68" s="125">
        <v>65</v>
      </c>
      <c r="J68" s="71">
        <f t="shared" si="9"/>
        <v>608.12</v>
      </c>
    </row>
    <row r="69" spans="1:10" ht="12.95" customHeight="1" x14ac:dyDescent="0.25">
      <c r="A69" s="216"/>
      <c r="B69" s="126" t="s">
        <v>76</v>
      </c>
      <c r="C69" s="120"/>
      <c r="D69" s="114"/>
      <c r="E69" s="121" t="s">
        <v>90</v>
      </c>
      <c r="F69" s="123" t="s">
        <v>86</v>
      </c>
      <c r="G69" s="123" t="s">
        <v>85</v>
      </c>
      <c r="H69" s="124">
        <v>565.1</v>
      </c>
      <c r="I69" s="125">
        <v>-50</v>
      </c>
      <c r="J69" s="71">
        <f t="shared" si="9"/>
        <v>515.1</v>
      </c>
    </row>
    <row r="70" spans="1:10" ht="12.95" customHeight="1" x14ac:dyDescent="0.25">
      <c r="A70" s="216"/>
      <c r="B70" s="126" t="s">
        <v>77</v>
      </c>
      <c r="C70" s="110"/>
      <c r="D70" s="102"/>
      <c r="E70" s="121" t="s">
        <v>90</v>
      </c>
      <c r="F70" s="123" t="s">
        <v>84</v>
      </c>
      <c r="G70" s="123" t="s">
        <v>85</v>
      </c>
      <c r="H70" s="124">
        <v>3257.51</v>
      </c>
      <c r="I70" s="125">
        <v>50</v>
      </c>
      <c r="J70" s="71">
        <f t="shared" si="9"/>
        <v>3307.51</v>
      </c>
    </row>
    <row r="71" spans="1:10" ht="12.95" customHeight="1" x14ac:dyDescent="0.25">
      <c r="A71" s="216"/>
      <c r="B71" s="127" t="s">
        <v>78</v>
      </c>
      <c r="C71" s="110"/>
      <c r="D71" s="102"/>
      <c r="E71" s="121" t="s">
        <v>91</v>
      </c>
      <c r="F71" s="123" t="s">
        <v>92</v>
      </c>
      <c r="G71" s="123" t="s">
        <v>85</v>
      </c>
      <c r="H71" s="124">
        <v>314.60000000000002</v>
      </c>
      <c r="I71" s="125">
        <v>-30</v>
      </c>
      <c r="J71" s="71">
        <f t="shared" si="9"/>
        <v>284.60000000000002</v>
      </c>
    </row>
    <row r="72" spans="1:10" ht="12.95" customHeight="1" x14ac:dyDescent="0.25">
      <c r="A72" s="216"/>
      <c r="B72" s="127" t="s">
        <v>79</v>
      </c>
      <c r="C72" s="111"/>
      <c r="D72" s="104"/>
      <c r="E72" s="121" t="s">
        <v>91</v>
      </c>
      <c r="F72" s="123" t="s">
        <v>84</v>
      </c>
      <c r="G72" s="123" t="s">
        <v>85</v>
      </c>
      <c r="H72" s="124">
        <v>155.1</v>
      </c>
      <c r="I72" s="125">
        <v>30</v>
      </c>
      <c r="J72" s="71">
        <f t="shared" si="9"/>
        <v>185.1</v>
      </c>
    </row>
    <row r="73" spans="1:10" ht="12.95" customHeight="1" x14ac:dyDescent="0.25">
      <c r="A73" s="216"/>
      <c r="B73" s="126" t="s">
        <v>80</v>
      </c>
      <c r="C73" s="111"/>
      <c r="D73" s="104"/>
      <c r="E73" s="121">
        <v>3639</v>
      </c>
      <c r="F73" s="123">
        <v>5169</v>
      </c>
      <c r="G73" s="123" t="s">
        <v>85</v>
      </c>
      <c r="H73" s="124">
        <v>226.81</v>
      </c>
      <c r="I73" s="125">
        <v>30</v>
      </c>
      <c r="J73" s="71">
        <f t="shared" si="9"/>
        <v>256.81</v>
      </c>
    </row>
    <row r="74" spans="1:10" ht="12.95" customHeight="1" x14ac:dyDescent="0.25">
      <c r="A74" s="216"/>
      <c r="B74" s="126" t="s">
        <v>81</v>
      </c>
      <c r="C74" s="96"/>
      <c r="D74" s="104"/>
      <c r="E74" s="121" t="s">
        <v>93</v>
      </c>
      <c r="F74" s="123" t="s">
        <v>86</v>
      </c>
      <c r="G74" s="123" t="s">
        <v>85</v>
      </c>
      <c r="H74" s="124">
        <v>7973.9</v>
      </c>
      <c r="I74" s="125">
        <v>400</v>
      </c>
      <c r="J74" s="71">
        <f t="shared" si="9"/>
        <v>8373.9</v>
      </c>
    </row>
    <row r="75" spans="1:10" ht="12.95" customHeight="1" x14ac:dyDescent="0.25">
      <c r="A75" s="217"/>
      <c r="B75" s="126" t="s">
        <v>82</v>
      </c>
      <c r="C75" s="96"/>
      <c r="D75" s="104"/>
      <c r="E75" s="121" t="s">
        <v>94</v>
      </c>
      <c r="F75" s="123" t="s">
        <v>86</v>
      </c>
      <c r="G75" s="123" t="s">
        <v>85</v>
      </c>
      <c r="H75" s="124">
        <v>30</v>
      </c>
      <c r="I75" s="125">
        <v>-20</v>
      </c>
      <c r="J75" s="71">
        <f t="shared" si="9"/>
        <v>10</v>
      </c>
    </row>
    <row r="76" spans="1:10" ht="12.95" customHeight="1" x14ac:dyDescent="0.25">
      <c r="A76" s="211" t="s">
        <v>97</v>
      </c>
      <c r="B76" s="68" t="s">
        <v>112</v>
      </c>
      <c r="C76" s="96"/>
      <c r="D76" s="129"/>
      <c r="E76" s="129">
        <v>5311</v>
      </c>
      <c r="F76" s="129">
        <v>5167</v>
      </c>
      <c r="G76" s="66" t="s">
        <v>96</v>
      </c>
      <c r="H76" s="42">
        <v>104.5</v>
      </c>
      <c r="I76" s="44">
        <v>-63</v>
      </c>
      <c r="J76" s="71">
        <f t="shared" si="9"/>
        <v>41.5</v>
      </c>
    </row>
    <row r="77" spans="1:10" ht="12.95" customHeight="1" x14ac:dyDescent="0.25">
      <c r="A77" s="211"/>
      <c r="B77" s="68" t="s">
        <v>113</v>
      </c>
      <c r="C77" s="96"/>
      <c r="D77" s="129"/>
      <c r="E77" s="129">
        <v>5311</v>
      </c>
      <c r="F77" s="129">
        <v>5154</v>
      </c>
      <c r="G77" s="66" t="s">
        <v>96</v>
      </c>
      <c r="H77" s="42">
        <v>250</v>
      </c>
      <c r="I77" s="44">
        <v>57</v>
      </c>
      <c r="J77" s="71">
        <f t="shared" si="9"/>
        <v>307</v>
      </c>
    </row>
    <row r="78" spans="1:10" ht="12.95" customHeight="1" x14ac:dyDescent="0.25">
      <c r="A78" s="211"/>
      <c r="B78" s="68" t="s">
        <v>120</v>
      </c>
      <c r="C78" s="96"/>
      <c r="D78" s="129"/>
      <c r="E78" s="129">
        <v>5311</v>
      </c>
      <c r="F78" s="129">
        <v>5163</v>
      </c>
      <c r="G78" s="66" t="s">
        <v>96</v>
      </c>
      <c r="H78" s="42">
        <v>30</v>
      </c>
      <c r="I78" s="44">
        <v>2</v>
      </c>
      <c r="J78" s="71">
        <f t="shared" si="9"/>
        <v>32</v>
      </c>
    </row>
    <row r="79" spans="1:10" ht="12.95" customHeight="1" x14ac:dyDescent="0.25">
      <c r="A79" s="211"/>
      <c r="B79" s="68" t="s">
        <v>114</v>
      </c>
      <c r="C79" s="96"/>
      <c r="D79" s="129"/>
      <c r="E79" s="129">
        <v>5311</v>
      </c>
      <c r="F79" s="129">
        <v>5173</v>
      </c>
      <c r="G79" s="66" t="s">
        <v>96</v>
      </c>
      <c r="H79" s="42">
        <v>60</v>
      </c>
      <c r="I79" s="44">
        <v>4</v>
      </c>
      <c r="J79" s="71">
        <f t="shared" si="9"/>
        <v>64</v>
      </c>
    </row>
    <row r="80" spans="1:10" ht="12.95" customHeight="1" x14ac:dyDescent="0.25">
      <c r="A80" s="211"/>
      <c r="B80" s="68" t="s">
        <v>115</v>
      </c>
      <c r="C80" s="96"/>
      <c r="D80" s="129"/>
      <c r="E80" s="129">
        <v>5311</v>
      </c>
      <c r="F80" s="129">
        <v>5171</v>
      </c>
      <c r="G80" s="66" t="s">
        <v>96</v>
      </c>
      <c r="H80" s="42">
        <v>569</v>
      </c>
      <c r="I80" s="44">
        <v>-86</v>
      </c>
      <c r="J80" s="71">
        <f t="shared" si="9"/>
        <v>483</v>
      </c>
    </row>
    <row r="81" spans="1:10" ht="12.95" customHeight="1" x14ac:dyDescent="0.25">
      <c r="A81" s="211"/>
      <c r="B81" s="93" t="s">
        <v>116</v>
      </c>
      <c r="C81" s="115" t="s">
        <v>41</v>
      </c>
      <c r="D81" s="72"/>
      <c r="E81" s="72">
        <v>5311</v>
      </c>
      <c r="F81" s="72">
        <v>5168</v>
      </c>
      <c r="G81" s="82" t="s">
        <v>96</v>
      </c>
      <c r="H81" s="92">
        <v>0</v>
      </c>
      <c r="I81" s="85">
        <v>86</v>
      </c>
      <c r="J81" s="77">
        <f t="shared" ref="J81:J95" si="10">H81+I81</f>
        <v>86</v>
      </c>
    </row>
    <row r="82" spans="1:10" ht="12.95" customHeight="1" x14ac:dyDescent="0.25">
      <c r="A82" s="211"/>
      <c r="B82" s="68" t="s">
        <v>117</v>
      </c>
      <c r="C82" s="96"/>
      <c r="D82" s="129"/>
      <c r="E82" s="129">
        <v>5311</v>
      </c>
      <c r="F82" s="129">
        <v>5031</v>
      </c>
      <c r="G82" s="66" t="s">
        <v>96</v>
      </c>
      <c r="H82" s="42">
        <v>3950</v>
      </c>
      <c r="I82" s="44">
        <v>-25</v>
      </c>
      <c r="J82" s="71">
        <f t="shared" si="10"/>
        <v>3925</v>
      </c>
    </row>
    <row r="83" spans="1:10" ht="12.95" customHeight="1" x14ac:dyDescent="0.25">
      <c r="A83" s="211"/>
      <c r="B83" s="68" t="s">
        <v>121</v>
      </c>
      <c r="C83" s="96"/>
      <c r="D83" s="129"/>
      <c r="E83" s="129">
        <v>5311</v>
      </c>
      <c r="F83" s="129">
        <v>5021</v>
      </c>
      <c r="G83" s="66" t="s">
        <v>96</v>
      </c>
      <c r="H83" s="42">
        <v>75</v>
      </c>
      <c r="I83" s="44">
        <v>25</v>
      </c>
      <c r="J83" s="71">
        <f t="shared" si="10"/>
        <v>100</v>
      </c>
    </row>
    <row r="84" spans="1:10" ht="12.95" customHeight="1" x14ac:dyDescent="0.25">
      <c r="A84" s="211"/>
      <c r="B84" s="68" t="s">
        <v>118</v>
      </c>
      <c r="C84" s="96"/>
      <c r="D84" s="129"/>
      <c r="E84" s="129">
        <v>5311</v>
      </c>
      <c r="F84" s="129">
        <v>5137</v>
      </c>
      <c r="G84" s="66" t="s">
        <v>96</v>
      </c>
      <c r="H84" s="42">
        <v>200</v>
      </c>
      <c r="I84" s="44">
        <v>-15</v>
      </c>
      <c r="J84" s="71">
        <f t="shared" si="10"/>
        <v>185</v>
      </c>
    </row>
    <row r="85" spans="1:10" ht="12.95" customHeight="1" x14ac:dyDescent="0.25">
      <c r="A85" s="211"/>
      <c r="B85" s="68" t="s">
        <v>119</v>
      </c>
      <c r="C85" s="96"/>
      <c r="D85" s="129"/>
      <c r="E85" s="129">
        <v>5311</v>
      </c>
      <c r="F85" s="129">
        <v>5139</v>
      </c>
      <c r="G85" s="66" t="s">
        <v>96</v>
      </c>
      <c r="H85" s="42">
        <v>63</v>
      </c>
      <c r="I85" s="44">
        <v>15</v>
      </c>
      <c r="J85" s="71">
        <f t="shared" si="10"/>
        <v>78</v>
      </c>
    </row>
    <row r="86" spans="1:10" ht="12.95" customHeight="1" x14ac:dyDescent="0.25">
      <c r="A86" s="215" t="s">
        <v>102</v>
      </c>
      <c r="B86" s="88" t="s">
        <v>103</v>
      </c>
      <c r="C86" s="96"/>
      <c r="D86" s="129"/>
      <c r="E86" s="128">
        <v>3412</v>
      </c>
      <c r="F86" s="128">
        <v>5152</v>
      </c>
      <c r="G86" s="86" t="s">
        <v>98</v>
      </c>
      <c r="H86" s="94">
        <v>915</v>
      </c>
      <c r="I86" s="95">
        <v>-200</v>
      </c>
      <c r="J86" s="71">
        <f t="shared" si="10"/>
        <v>715</v>
      </c>
    </row>
    <row r="87" spans="1:10" ht="12.95" customHeight="1" x14ac:dyDescent="0.25">
      <c r="A87" s="216"/>
      <c r="B87" s="88" t="s">
        <v>104</v>
      </c>
      <c r="C87" s="96"/>
      <c r="D87" s="129"/>
      <c r="E87" s="128">
        <v>3412</v>
      </c>
      <c r="F87" s="128">
        <v>5169</v>
      </c>
      <c r="G87" s="86" t="s">
        <v>98</v>
      </c>
      <c r="H87" s="94">
        <v>2345</v>
      </c>
      <c r="I87" s="95">
        <v>60</v>
      </c>
      <c r="J87" s="71">
        <f t="shared" si="10"/>
        <v>2405</v>
      </c>
    </row>
    <row r="88" spans="1:10" ht="12.95" customHeight="1" x14ac:dyDescent="0.25">
      <c r="A88" s="216"/>
      <c r="B88" s="88" t="s">
        <v>122</v>
      </c>
      <c r="C88" s="96"/>
      <c r="D88" s="129"/>
      <c r="E88" s="128">
        <v>3429</v>
      </c>
      <c r="F88" s="128">
        <v>5154</v>
      </c>
      <c r="G88" s="86" t="s">
        <v>99</v>
      </c>
      <c r="H88" s="94">
        <v>240</v>
      </c>
      <c r="I88" s="95">
        <v>62</v>
      </c>
      <c r="J88" s="71">
        <f t="shared" si="10"/>
        <v>302</v>
      </c>
    </row>
    <row r="89" spans="1:10" ht="12.95" customHeight="1" x14ac:dyDescent="0.25">
      <c r="A89" s="216"/>
      <c r="B89" s="88" t="s">
        <v>105</v>
      </c>
      <c r="C89" s="96"/>
      <c r="D89" s="129"/>
      <c r="E89" s="128">
        <v>3429</v>
      </c>
      <c r="F89" s="128">
        <v>5169</v>
      </c>
      <c r="G89" s="86" t="s">
        <v>99</v>
      </c>
      <c r="H89" s="94">
        <v>1965.21</v>
      </c>
      <c r="I89" s="95">
        <v>25</v>
      </c>
      <c r="J89" s="71">
        <f t="shared" si="10"/>
        <v>1990.21</v>
      </c>
    </row>
    <row r="90" spans="1:10" ht="12.95" customHeight="1" x14ac:dyDescent="0.25">
      <c r="A90" s="216"/>
      <c r="B90" s="88" t="s">
        <v>106</v>
      </c>
      <c r="C90" s="96"/>
      <c r="D90" s="129"/>
      <c r="E90" s="128">
        <v>3412</v>
      </c>
      <c r="F90" s="128">
        <v>5169</v>
      </c>
      <c r="G90" s="86" t="s">
        <v>100</v>
      </c>
      <c r="H90" s="94">
        <v>2520</v>
      </c>
      <c r="I90" s="95">
        <v>40</v>
      </c>
      <c r="J90" s="71">
        <f t="shared" si="10"/>
        <v>2560</v>
      </c>
    </row>
    <row r="91" spans="1:10" ht="12.95" customHeight="1" x14ac:dyDescent="0.25">
      <c r="A91" s="216"/>
      <c r="B91" s="88" t="s">
        <v>107</v>
      </c>
      <c r="C91" s="96"/>
      <c r="D91" s="129"/>
      <c r="E91" s="128">
        <v>3412</v>
      </c>
      <c r="F91" s="128">
        <v>5169</v>
      </c>
      <c r="G91" s="86" t="s">
        <v>101</v>
      </c>
      <c r="H91" s="94">
        <v>2205</v>
      </c>
      <c r="I91" s="95">
        <v>13</v>
      </c>
      <c r="J91" s="71">
        <f t="shared" si="10"/>
        <v>2218</v>
      </c>
    </row>
    <row r="92" spans="1:10" ht="12.95" customHeight="1" x14ac:dyDescent="0.25">
      <c r="A92" s="216"/>
      <c r="B92" s="88" t="s">
        <v>108</v>
      </c>
      <c r="C92" s="96"/>
      <c r="D92" s="129"/>
      <c r="E92" s="128">
        <v>3429</v>
      </c>
      <c r="F92" s="128">
        <v>5171</v>
      </c>
      <c r="G92" s="86" t="s">
        <v>99</v>
      </c>
      <c r="H92" s="94">
        <v>4339.97</v>
      </c>
      <c r="I92" s="95">
        <v>-500</v>
      </c>
      <c r="J92" s="71">
        <f t="shared" si="10"/>
        <v>3839.9700000000003</v>
      </c>
    </row>
    <row r="93" spans="1:10" ht="12.95" customHeight="1" x14ac:dyDescent="0.25">
      <c r="A93" s="216"/>
      <c r="B93" s="88" t="s">
        <v>109</v>
      </c>
      <c r="C93" s="96"/>
      <c r="D93" s="129"/>
      <c r="E93" s="128">
        <v>3412</v>
      </c>
      <c r="F93" s="128">
        <v>5137</v>
      </c>
      <c r="G93" s="86" t="s">
        <v>101</v>
      </c>
      <c r="H93" s="94">
        <v>70</v>
      </c>
      <c r="I93" s="95">
        <v>200</v>
      </c>
      <c r="J93" s="71">
        <f t="shared" si="10"/>
        <v>270</v>
      </c>
    </row>
    <row r="94" spans="1:10" ht="12.95" customHeight="1" x14ac:dyDescent="0.25">
      <c r="A94" s="216"/>
      <c r="B94" s="88" t="s">
        <v>110</v>
      </c>
      <c r="C94" s="96"/>
      <c r="D94" s="129"/>
      <c r="E94" s="128">
        <v>3412</v>
      </c>
      <c r="F94" s="128">
        <v>5171</v>
      </c>
      <c r="G94" s="86" t="s">
        <v>101</v>
      </c>
      <c r="H94" s="94">
        <v>1630</v>
      </c>
      <c r="I94" s="95">
        <v>200</v>
      </c>
      <c r="J94" s="71">
        <f t="shared" si="10"/>
        <v>1830</v>
      </c>
    </row>
    <row r="95" spans="1:10" ht="12.95" customHeight="1" x14ac:dyDescent="0.25">
      <c r="A95" s="217"/>
      <c r="B95" s="88" t="s">
        <v>111</v>
      </c>
      <c r="C95" s="96"/>
      <c r="D95" s="129"/>
      <c r="E95" s="128">
        <v>3412</v>
      </c>
      <c r="F95" s="128">
        <v>5171</v>
      </c>
      <c r="G95" s="86" t="s">
        <v>100</v>
      </c>
      <c r="H95" s="94">
        <v>680</v>
      </c>
      <c r="I95" s="95">
        <v>100</v>
      </c>
      <c r="J95" s="71">
        <f t="shared" si="10"/>
        <v>780</v>
      </c>
    </row>
    <row r="96" spans="1:10" ht="12.95" customHeight="1" x14ac:dyDescent="0.25">
      <c r="A96" s="211" t="s">
        <v>157</v>
      </c>
      <c r="B96" s="96" t="s">
        <v>161</v>
      </c>
      <c r="C96" s="96"/>
      <c r="D96" s="133"/>
      <c r="E96" s="134">
        <v>2141</v>
      </c>
      <c r="F96" s="134">
        <v>5175</v>
      </c>
      <c r="G96" s="86"/>
      <c r="H96" s="94">
        <v>30</v>
      </c>
      <c r="I96" s="95">
        <v>-30</v>
      </c>
      <c r="J96" s="61">
        <f t="shared" ref="J96:J98" si="11">H96+I96</f>
        <v>0</v>
      </c>
    </row>
    <row r="97" spans="1:10" ht="12.95" customHeight="1" x14ac:dyDescent="0.25">
      <c r="A97" s="211"/>
      <c r="B97" s="96" t="s">
        <v>162</v>
      </c>
      <c r="C97" s="96"/>
      <c r="D97" s="133"/>
      <c r="E97" s="134">
        <v>2141</v>
      </c>
      <c r="F97" s="134">
        <v>5139</v>
      </c>
      <c r="G97" s="86"/>
      <c r="H97" s="94">
        <v>305</v>
      </c>
      <c r="I97" s="95">
        <v>-2</v>
      </c>
      <c r="J97" s="61">
        <f t="shared" si="11"/>
        <v>303</v>
      </c>
    </row>
    <row r="98" spans="1:10" ht="12.95" customHeight="1" x14ac:dyDescent="0.25">
      <c r="A98" s="211"/>
      <c r="B98" s="96" t="s">
        <v>163</v>
      </c>
      <c r="C98" s="96"/>
      <c r="D98" s="133"/>
      <c r="E98" s="134">
        <v>2141</v>
      </c>
      <c r="F98" s="134">
        <v>5194</v>
      </c>
      <c r="G98" s="86"/>
      <c r="H98" s="94">
        <v>50</v>
      </c>
      <c r="I98" s="95">
        <v>32</v>
      </c>
      <c r="J98" s="61">
        <f t="shared" si="11"/>
        <v>82</v>
      </c>
    </row>
    <row r="99" spans="1:10" ht="12.95" customHeight="1" x14ac:dyDescent="0.25">
      <c r="A99" s="215" t="s">
        <v>180</v>
      </c>
      <c r="B99" s="153" t="s">
        <v>199</v>
      </c>
      <c r="C99" s="116"/>
      <c r="D99" s="149"/>
      <c r="E99" s="151">
        <v>2219</v>
      </c>
      <c r="F99" s="151">
        <v>5171</v>
      </c>
      <c r="G99" s="151">
        <v>2291</v>
      </c>
      <c r="H99" s="141">
        <v>7376</v>
      </c>
      <c r="I99" s="37">
        <v>921</v>
      </c>
      <c r="J99" s="140">
        <f>H99+I99</f>
        <v>8297</v>
      </c>
    </row>
    <row r="100" spans="1:10" ht="12.95" customHeight="1" x14ac:dyDescent="0.25">
      <c r="A100" s="216"/>
      <c r="B100" s="153" t="s">
        <v>198</v>
      </c>
      <c r="C100" s="147"/>
      <c r="D100" s="150"/>
      <c r="E100" s="151">
        <v>3113</v>
      </c>
      <c r="F100" s="160">
        <v>5137</v>
      </c>
      <c r="G100" s="86" t="s">
        <v>179</v>
      </c>
      <c r="H100" s="94">
        <v>1983</v>
      </c>
      <c r="I100" s="95">
        <v>-1983</v>
      </c>
      <c r="J100" s="61">
        <f t="shared" ref="J100:J105" si="12">H100+I100</f>
        <v>0</v>
      </c>
    </row>
    <row r="101" spans="1:10" ht="12.95" customHeight="1" x14ac:dyDescent="0.25">
      <c r="A101" s="216"/>
      <c r="B101" s="153" t="s">
        <v>198</v>
      </c>
      <c r="C101" s="147"/>
      <c r="D101" s="150"/>
      <c r="E101" s="151">
        <v>3113</v>
      </c>
      <c r="F101" s="160">
        <v>5169</v>
      </c>
      <c r="G101" s="86" t="s">
        <v>179</v>
      </c>
      <c r="H101" s="94">
        <v>18.2</v>
      </c>
      <c r="I101" s="95">
        <v>-18.2</v>
      </c>
      <c r="J101" s="61">
        <f t="shared" si="12"/>
        <v>0</v>
      </c>
    </row>
    <row r="102" spans="1:10" ht="12.95" customHeight="1" x14ac:dyDescent="0.25">
      <c r="A102" s="216"/>
      <c r="B102" s="93" t="s">
        <v>198</v>
      </c>
      <c r="C102" s="162" t="s">
        <v>41</v>
      </c>
      <c r="D102" s="161">
        <v>1491</v>
      </c>
      <c r="E102" s="72">
        <v>3113</v>
      </c>
      <c r="F102" s="108">
        <v>5169</v>
      </c>
      <c r="G102" s="82" t="s">
        <v>179</v>
      </c>
      <c r="H102" s="92">
        <v>0</v>
      </c>
      <c r="I102" s="85">
        <v>18.149999999999999</v>
      </c>
      <c r="J102" s="77">
        <f t="shared" si="12"/>
        <v>18.149999999999999</v>
      </c>
    </row>
    <row r="103" spans="1:10" ht="12.95" customHeight="1" x14ac:dyDescent="0.25">
      <c r="A103" s="216"/>
      <c r="B103" s="93" t="s">
        <v>198</v>
      </c>
      <c r="C103" s="162" t="s">
        <v>41</v>
      </c>
      <c r="D103" s="161">
        <v>149117084</v>
      </c>
      <c r="E103" s="72">
        <v>3113</v>
      </c>
      <c r="F103" s="108">
        <v>5137</v>
      </c>
      <c r="G103" s="82" t="s">
        <v>179</v>
      </c>
      <c r="H103" s="92">
        <v>0</v>
      </c>
      <c r="I103" s="85">
        <v>370.61</v>
      </c>
      <c r="J103" s="77">
        <f t="shared" si="12"/>
        <v>370.61</v>
      </c>
    </row>
    <row r="104" spans="1:10" ht="12.95" customHeight="1" x14ac:dyDescent="0.25">
      <c r="A104" s="216"/>
      <c r="B104" s="93" t="s">
        <v>198</v>
      </c>
      <c r="C104" s="162" t="s">
        <v>41</v>
      </c>
      <c r="D104" s="161">
        <v>1491</v>
      </c>
      <c r="E104" s="72">
        <v>3113</v>
      </c>
      <c r="F104" s="108">
        <v>5137</v>
      </c>
      <c r="G104" s="82" t="s">
        <v>179</v>
      </c>
      <c r="H104" s="92">
        <v>0</v>
      </c>
      <c r="I104" s="85">
        <v>723.07</v>
      </c>
      <c r="J104" s="77">
        <f t="shared" si="12"/>
        <v>723.07</v>
      </c>
    </row>
    <row r="105" spans="1:10" ht="12.95" customHeight="1" x14ac:dyDescent="0.25">
      <c r="A105" s="216"/>
      <c r="B105" s="93" t="s">
        <v>198</v>
      </c>
      <c r="C105" s="162" t="s">
        <v>41</v>
      </c>
      <c r="D105" s="161">
        <v>149517085</v>
      </c>
      <c r="E105" s="72">
        <v>3113</v>
      </c>
      <c r="F105" s="108">
        <v>5137</v>
      </c>
      <c r="G105" s="82" t="s">
        <v>179</v>
      </c>
      <c r="H105" s="92">
        <v>0</v>
      </c>
      <c r="I105" s="85">
        <v>888.45</v>
      </c>
      <c r="J105" s="77">
        <f t="shared" si="12"/>
        <v>888.45</v>
      </c>
    </row>
    <row r="106" spans="1:10" ht="12.95" customHeight="1" x14ac:dyDescent="0.25">
      <c r="A106" s="216"/>
      <c r="B106" s="153" t="s">
        <v>197</v>
      </c>
      <c r="C106" s="176"/>
      <c r="D106" s="99"/>
      <c r="E106" s="173">
        <v>3612</v>
      </c>
      <c r="F106" s="160">
        <v>5171</v>
      </c>
      <c r="G106" s="86" t="s">
        <v>61</v>
      </c>
      <c r="H106" s="158">
        <v>7415</v>
      </c>
      <c r="I106" s="95">
        <v>-280</v>
      </c>
      <c r="J106" s="61">
        <f t="shared" ref="J106" si="13">H106+I106</f>
        <v>7135</v>
      </c>
    </row>
    <row r="107" spans="1:10" ht="12.95" customHeight="1" x14ac:dyDescent="0.25">
      <c r="A107" s="216"/>
      <c r="B107" s="153" t="s">
        <v>196</v>
      </c>
      <c r="C107" s="176"/>
      <c r="D107" s="99"/>
      <c r="E107" s="173">
        <v>3113</v>
      </c>
      <c r="F107" s="160">
        <v>5137</v>
      </c>
      <c r="G107" s="86" t="s">
        <v>183</v>
      </c>
      <c r="H107" s="94">
        <v>990</v>
      </c>
      <c r="I107" s="95">
        <v>-357.31</v>
      </c>
      <c r="J107" s="61">
        <f t="shared" ref="J107" si="14">H107+I107</f>
        <v>632.69000000000005</v>
      </c>
    </row>
    <row r="108" spans="1:10" ht="12.95" customHeight="1" x14ac:dyDescent="0.25">
      <c r="A108" s="216"/>
      <c r="B108" s="153" t="s">
        <v>196</v>
      </c>
      <c r="C108" s="176"/>
      <c r="D108" s="99"/>
      <c r="E108" s="173">
        <v>3113</v>
      </c>
      <c r="F108" s="160">
        <v>5139</v>
      </c>
      <c r="G108" s="86" t="s">
        <v>183</v>
      </c>
      <c r="H108" s="94">
        <v>20</v>
      </c>
      <c r="I108" s="95">
        <v>-0.4</v>
      </c>
      <c r="J108" s="61">
        <f t="shared" ref="J108:J118" si="15">H108+I108</f>
        <v>19.600000000000001</v>
      </c>
    </row>
    <row r="109" spans="1:10" ht="12.95" customHeight="1" x14ac:dyDescent="0.25">
      <c r="A109" s="216"/>
      <c r="B109" s="153" t="s">
        <v>196</v>
      </c>
      <c r="C109" s="176"/>
      <c r="D109" s="99"/>
      <c r="E109" s="173">
        <v>3113</v>
      </c>
      <c r="F109" s="160">
        <v>5169</v>
      </c>
      <c r="G109" s="86" t="s">
        <v>183</v>
      </c>
      <c r="H109" s="94">
        <v>12</v>
      </c>
      <c r="I109" s="95">
        <v>0.7</v>
      </c>
      <c r="J109" s="61">
        <f t="shared" si="15"/>
        <v>12.7</v>
      </c>
    </row>
    <row r="110" spans="1:10" ht="12.95" customHeight="1" x14ac:dyDescent="0.25">
      <c r="A110" s="216"/>
      <c r="B110" s="169" t="s">
        <v>196</v>
      </c>
      <c r="C110" s="162" t="s">
        <v>41</v>
      </c>
      <c r="D110" s="72">
        <v>1491</v>
      </c>
      <c r="E110" s="72">
        <v>3113</v>
      </c>
      <c r="F110" s="108">
        <v>5137</v>
      </c>
      <c r="G110" s="82" t="s">
        <v>183</v>
      </c>
      <c r="H110" s="92">
        <v>0</v>
      </c>
      <c r="I110" s="85">
        <v>233.65</v>
      </c>
      <c r="J110" s="77">
        <f t="shared" si="15"/>
        <v>233.65</v>
      </c>
    </row>
    <row r="111" spans="1:10" ht="12.95" customHeight="1" x14ac:dyDescent="0.25">
      <c r="A111" s="216"/>
      <c r="B111" s="169" t="s">
        <v>196</v>
      </c>
      <c r="C111" s="162" t="s">
        <v>41</v>
      </c>
      <c r="D111" s="72">
        <v>149117084</v>
      </c>
      <c r="E111" s="72">
        <v>3113</v>
      </c>
      <c r="F111" s="108">
        <v>5137</v>
      </c>
      <c r="G111" s="82" t="s">
        <v>183</v>
      </c>
      <c r="H111" s="92">
        <v>0</v>
      </c>
      <c r="I111" s="85">
        <v>116.83</v>
      </c>
      <c r="J111" s="77">
        <f t="shared" si="15"/>
        <v>116.83</v>
      </c>
    </row>
    <row r="112" spans="1:10" ht="12.95" customHeight="1" x14ac:dyDescent="0.25">
      <c r="A112" s="217"/>
      <c r="B112" s="93" t="s">
        <v>196</v>
      </c>
      <c r="C112" s="162" t="s">
        <v>41</v>
      </c>
      <c r="D112" s="72">
        <v>149517085</v>
      </c>
      <c r="E112" s="72">
        <v>3113</v>
      </c>
      <c r="F112" s="108">
        <v>5137</v>
      </c>
      <c r="G112" s="82" t="s">
        <v>183</v>
      </c>
      <c r="H112" s="92">
        <v>0</v>
      </c>
      <c r="I112" s="85">
        <v>3.72</v>
      </c>
      <c r="J112" s="77">
        <f t="shared" si="15"/>
        <v>3.72</v>
      </c>
    </row>
    <row r="113" spans="1:12" ht="12.95" customHeight="1" x14ac:dyDescent="0.25">
      <c r="A113" s="171" t="s">
        <v>194</v>
      </c>
      <c r="B113" s="93" t="s">
        <v>195</v>
      </c>
      <c r="C113" s="162" t="s">
        <v>41</v>
      </c>
      <c r="D113" s="72"/>
      <c r="E113" s="72">
        <v>4350</v>
      </c>
      <c r="F113" s="108">
        <v>5171</v>
      </c>
      <c r="G113" s="82" t="s">
        <v>200</v>
      </c>
      <c r="H113" s="92">
        <v>0</v>
      </c>
      <c r="I113" s="85">
        <v>9.44</v>
      </c>
      <c r="J113" s="77">
        <f t="shared" si="15"/>
        <v>9.44</v>
      </c>
    </row>
    <row r="114" spans="1:12" ht="12.95" customHeight="1" x14ac:dyDescent="0.25">
      <c r="A114" s="211" t="s">
        <v>207</v>
      </c>
      <c r="B114" s="179" t="s">
        <v>202</v>
      </c>
      <c r="C114" s="116"/>
      <c r="D114" s="172"/>
      <c r="E114" s="154">
        <v>3613</v>
      </c>
      <c r="F114" s="154">
        <v>5171</v>
      </c>
      <c r="G114" s="155" t="s">
        <v>62</v>
      </c>
      <c r="H114" s="177">
        <v>2934</v>
      </c>
      <c r="I114" s="175">
        <v>-650</v>
      </c>
      <c r="J114" s="177">
        <f t="shared" si="15"/>
        <v>2284</v>
      </c>
    </row>
    <row r="115" spans="1:12" ht="12.95" customHeight="1" x14ac:dyDescent="0.25">
      <c r="A115" s="211"/>
      <c r="B115" s="178" t="s">
        <v>203</v>
      </c>
      <c r="C115" s="116"/>
      <c r="D115" s="172"/>
      <c r="E115" s="173">
        <v>3612</v>
      </c>
      <c r="F115" s="173">
        <v>5166</v>
      </c>
      <c r="G115" s="86" t="s">
        <v>61</v>
      </c>
      <c r="H115" s="177">
        <v>215</v>
      </c>
      <c r="I115" s="175">
        <v>-160</v>
      </c>
      <c r="J115" s="177">
        <f t="shared" si="15"/>
        <v>55</v>
      </c>
    </row>
    <row r="116" spans="1:12" ht="12.95" customHeight="1" x14ac:dyDescent="0.25">
      <c r="A116" s="211"/>
      <c r="B116" s="178" t="s">
        <v>205</v>
      </c>
      <c r="C116" s="116"/>
      <c r="D116" s="172"/>
      <c r="E116" s="173">
        <v>3612</v>
      </c>
      <c r="F116" s="173">
        <v>5169</v>
      </c>
      <c r="G116" s="86" t="s">
        <v>61</v>
      </c>
      <c r="H116" s="177">
        <v>650</v>
      </c>
      <c r="I116" s="175">
        <v>-75</v>
      </c>
      <c r="J116" s="177">
        <f t="shared" si="15"/>
        <v>575</v>
      </c>
    </row>
    <row r="117" spans="1:12" ht="12.95" customHeight="1" x14ac:dyDescent="0.25">
      <c r="A117" s="211"/>
      <c r="B117" s="180" t="s">
        <v>206</v>
      </c>
      <c r="C117" s="116"/>
      <c r="D117" s="172"/>
      <c r="E117" s="173">
        <v>3613</v>
      </c>
      <c r="F117" s="173">
        <v>5169</v>
      </c>
      <c r="G117" s="86" t="s">
        <v>62</v>
      </c>
      <c r="H117" s="177">
        <v>700</v>
      </c>
      <c r="I117" s="175">
        <v>75</v>
      </c>
      <c r="J117" s="177">
        <f t="shared" si="15"/>
        <v>775</v>
      </c>
    </row>
    <row r="118" spans="1:12" ht="12.95" customHeight="1" x14ac:dyDescent="0.25">
      <c r="A118" s="211"/>
      <c r="B118" s="180" t="s">
        <v>202</v>
      </c>
      <c r="C118" s="116"/>
      <c r="D118" s="172"/>
      <c r="E118" s="173">
        <v>3612</v>
      </c>
      <c r="F118" s="173">
        <v>5171</v>
      </c>
      <c r="G118" s="86" t="s">
        <v>61</v>
      </c>
      <c r="H118" s="177">
        <v>7135</v>
      </c>
      <c r="I118" s="175">
        <v>50</v>
      </c>
      <c r="J118" s="177">
        <f t="shared" si="15"/>
        <v>7185</v>
      </c>
    </row>
    <row r="119" spans="1:12" ht="12.75" customHeight="1" x14ac:dyDescent="0.25">
      <c r="A119" s="14"/>
      <c r="B119" s="18"/>
      <c r="C119" s="19"/>
      <c r="D119" s="19"/>
      <c r="E119" s="235" t="s">
        <v>20</v>
      </c>
      <c r="F119" s="236"/>
      <c r="G119" s="237"/>
      <c r="H119" s="107">
        <f>SUM(H17:H118)</f>
        <v>183468.44</v>
      </c>
      <c r="I119" s="107">
        <f t="shared" ref="I119:J119" si="16">SUM(I17:I118)</f>
        <v>-57.28999999999985</v>
      </c>
      <c r="J119" s="107">
        <f t="shared" si="16"/>
        <v>183411.15</v>
      </c>
    </row>
    <row r="120" spans="1:12" ht="12.75" customHeight="1" x14ac:dyDescent="0.25">
      <c r="A120" s="39" t="s">
        <v>21</v>
      </c>
      <c r="B120" s="18"/>
      <c r="C120" s="19"/>
      <c r="D120" s="19"/>
      <c r="E120" s="20"/>
      <c r="F120" s="18"/>
      <c r="G120" s="18"/>
      <c r="H120" s="105"/>
      <c r="I120" s="105"/>
      <c r="J120" s="106"/>
    </row>
    <row r="121" spans="1:12" ht="12.75" customHeight="1" x14ac:dyDescent="0.25">
      <c r="A121" s="218" t="s">
        <v>12</v>
      </c>
      <c r="B121" s="68" t="s">
        <v>164</v>
      </c>
      <c r="C121" s="43"/>
      <c r="D121" s="132"/>
      <c r="E121" s="132">
        <v>2223</v>
      </c>
      <c r="F121" s="132">
        <v>6122</v>
      </c>
      <c r="G121" s="66" t="s">
        <v>96</v>
      </c>
      <c r="H121" s="42">
        <v>3000</v>
      </c>
      <c r="I121" s="44">
        <v>-51</v>
      </c>
      <c r="J121" s="130">
        <f t="shared" ref="J121:J122" si="17">H121+I121</f>
        <v>2949</v>
      </c>
    </row>
    <row r="122" spans="1:12" ht="12.75" customHeight="1" x14ac:dyDescent="0.25">
      <c r="A122" s="218"/>
      <c r="B122" s="93" t="s">
        <v>164</v>
      </c>
      <c r="C122" s="67" t="s">
        <v>41</v>
      </c>
      <c r="D122" s="72"/>
      <c r="E122" s="72">
        <v>5311</v>
      </c>
      <c r="F122" s="72">
        <v>6122</v>
      </c>
      <c r="G122" s="82" t="s">
        <v>96</v>
      </c>
      <c r="H122" s="92">
        <v>0</v>
      </c>
      <c r="I122" s="85">
        <v>51</v>
      </c>
      <c r="J122" s="131">
        <f t="shared" si="17"/>
        <v>51</v>
      </c>
      <c r="L122" s="70"/>
    </row>
    <row r="123" spans="1:12" ht="12.75" customHeight="1" x14ac:dyDescent="0.25">
      <c r="A123" s="215" t="s">
        <v>13</v>
      </c>
      <c r="B123" s="68" t="s">
        <v>208</v>
      </c>
      <c r="C123" s="43"/>
      <c r="D123" s="43"/>
      <c r="E123" s="132">
        <v>5512</v>
      </c>
      <c r="F123" s="132">
        <v>6123</v>
      </c>
      <c r="G123" s="66" t="s">
        <v>124</v>
      </c>
      <c r="H123" s="42">
        <v>259.5</v>
      </c>
      <c r="I123" s="44">
        <v>-115</v>
      </c>
      <c r="J123" s="71">
        <f>SUM(H123:I123)</f>
        <v>144.5</v>
      </c>
      <c r="L123" s="70"/>
    </row>
    <row r="124" spans="1:12" ht="12.75" customHeight="1" x14ac:dyDescent="0.25">
      <c r="A124" s="217"/>
      <c r="B124" s="68" t="s">
        <v>209</v>
      </c>
      <c r="C124" s="43"/>
      <c r="D124" s="43"/>
      <c r="E124" s="132">
        <v>5512</v>
      </c>
      <c r="F124" s="132">
        <v>6123</v>
      </c>
      <c r="G124" s="66" t="s">
        <v>123</v>
      </c>
      <c r="H124" s="42">
        <v>470</v>
      </c>
      <c r="I124" s="44">
        <v>79</v>
      </c>
      <c r="J124" s="71">
        <f>SUM(H124+I124)</f>
        <v>549</v>
      </c>
      <c r="L124" s="70"/>
    </row>
    <row r="125" spans="1:12" ht="12.75" customHeight="1" x14ac:dyDescent="0.25">
      <c r="A125" s="211" t="s">
        <v>14</v>
      </c>
      <c r="B125" s="148" t="s">
        <v>141</v>
      </c>
      <c r="C125" s="43"/>
      <c r="D125" s="46"/>
      <c r="E125" s="138">
        <v>6171</v>
      </c>
      <c r="F125" s="138">
        <v>6122</v>
      </c>
      <c r="G125" s="139"/>
      <c r="H125" s="54">
        <v>1900</v>
      </c>
      <c r="I125" s="37">
        <v>-694</v>
      </c>
      <c r="J125" s="140">
        <f t="shared" ref="J125:J127" si="18">SUM(H125:I125)</f>
        <v>1206</v>
      </c>
      <c r="L125" s="70"/>
    </row>
    <row r="126" spans="1:12" ht="12.75" customHeight="1" x14ac:dyDescent="0.25">
      <c r="A126" s="211"/>
      <c r="B126" s="148" t="s">
        <v>142</v>
      </c>
      <c r="C126" s="43"/>
      <c r="D126" s="46"/>
      <c r="E126" s="138">
        <v>6171</v>
      </c>
      <c r="F126" s="138">
        <v>6125</v>
      </c>
      <c r="G126" s="139"/>
      <c r="H126" s="141">
        <v>205.2</v>
      </c>
      <c r="I126" s="37">
        <v>694</v>
      </c>
      <c r="J126" s="140">
        <f t="shared" si="18"/>
        <v>899.2</v>
      </c>
      <c r="L126" s="70"/>
    </row>
    <row r="127" spans="1:12" ht="12.75" customHeight="1" x14ac:dyDescent="0.25">
      <c r="A127" s="211"/>
      <c r="B127" s="91" t="s">
        <v>143</v>
      </c>
      <c r="C127" s="116"/>
      <c r="D127" s="46"/>
      <c r="E127" s="46">
        <v>6171</v>
      </c>
      <c r="F127" s="46">
        <v>6122</v>
      </c>
      <c r="G127" s="135"/>
      <c r="H127" s="136">
        <v>1206</v>
      </c>
      <c r="I127" s="37">
        <v>-20</v>
      </c>
      <c r="J127" s="137">
        <f t="shared" si="18"/>
        <v>1186</v>
      </c>
      <c r="L127" s="70"/>
    </row>
    <row r="128" spans="1:12" ht="12.75" customHeight="1" x14ac:dyDescent="0.25">
      <c r="A128" s="211" t="s">
        <v>40</v>
      </c>
      <c r="B128" s="152" t="s">
        <v>165</v>
      </c>
      <c r="C128" s="116"/>
      <c r="D128" s="149"/>
      <c r="E128" s="151">
        <v>3639</v>
      </c>
      <c r="F128" s="151">
        <v>6121</v>
      </c>
      <c r="G128" s="151">
        <v>2333</v>
      </c>
      <c r="H128" s="141">
        <v>20</v>
      </c>
      <c r="I128" s="37">
        <v>-19.5</v>
      </c>
      <c r="J128" s="140">
        <f t="shared" ref="J128:J140" si="19">H128+I128</f>
        <v>0.5</v>
      </c>
      <c r="L128" s="70"/>
    </row>
    <row r="129" spans="1:12" ht="12.75" customHeight="1" x14ac:dyDescent="0.25">
      <c r="A129" s="211"/>
      <c r="B129" s="153" t="s">
        <v>166</v>
      </c>
      <c r="C129" s="116"/>
      <c r="D129" s="149"/>
      <c r="E129" s="151">
        <v>2219</v>
      </c>
      <c r="F129" s="151">
        <v>6121</v>
      </c>
      <c r="G129" s="151">
        <v>8230</v>
      </c>
      <c r="H129" s="141">
        <v>171.48</v>
      </c>
      <c r="I129" s="37">
        <v>19.5</v>
      </c>
      <c r="J129" s="140">
        <f t="shared" si="19"/>
        <v>190.98</v>
      </c>
      <c r="L129" s="70"/>
    </row>
    <row r="130" spans="1:12" ht="12.75" customHeight="1" x14ac:dyDescent="0.25">
      <c r="A130" s="211"/>
      <c r="B130" s="152" t="s">
        <v>167</v>
      </c>
      <c r="C130" s="116"/>
      <c r="D130" s="149"/>
      <c r="E130" s="151">
        <v>2219</v>
      </c>
      <c r="F130" s="151">
        <v>6121</v>
      </c>
      <c r="G130" s="151">
        <v>9232</v>
      </c>
      <c r="H130" s="141">
        <v>50</v>
      </c>
      <c r="I130" s="37">
        <v>-50</v>
      </c>
      <c r="J130" s="140">
        <f t="shared" si="19"/>
        <v>0</v>
      </c>
      <c r="L130" s="70"/>
    </row>
    <row r="131" spans="1:12" ht="12.75" customHeight="1" x14ac:dyDescent="0.25">
      <c r="A131" s="211"/>
      <c r="B131" s="152" t="s">
        <v>187</v>
      </c>
      <c r="C131" s="116"/>
      <c r="D131" s="149"/>
      <c r="E131" s="151">
        <v>2219</v>
      </c>
      <c r="F131" s="151">
        <v>6121</v>
      </c>
      <c r="G131" s="151">
        <v>9308</v>
      </c>
      <c r="H131" s="141">
        <v>98</v>
      </c>
      <c r="I131" s="37">
        <v>-1.5</v>
      </c>
      <c r="J131" s="140">
        <f t="shared" si="19"/>
        <v>96.5</v>
      </c>
      <c r="L131" s="70"/>
    </row>
    <row r="132" spans="1:12" ht="12.75" customHeight="1" x14ac:dyDescent="0.25">
      <c r="A132" s="211"/>
      <c r="B132" s="163" t="s">
        <v>168</v>
      </c>
      <c r="C132" s="164" t="s">
        <v>41</v>
      </c>
      <c r="D132" s="72"/>
      <c r="E132" s="72">
        <v>2219</v>
      </c>
      <c r="F132" s="72">
        <v>6121</v>
      </c>
      <c r="G132" s="72">
        <v>6206</v>
      </c>
      <c r="H132" s="165">
        <v>0</v>
      </c>
      <c r="I132" s="166">
        <v>22.5</v>
      </c>
      <c r="J132" s="165">
        <f t="shared" si="19"/>
        <v>22.5</v>
      </c>
      <c r="L132" s="70"/>
    </row>
    <row r="133" spans="1:12" ht="12.75" customHeight="1" x14ac:dyDescent="0.25">
      <c r="A133" s="211"/>
      <c r="B133" s="153" t="s">
        <v>169</v>
      </c>
      <c r="C133" s="116"/>
      <c r="D133" s="149"/>
      <c r="E133" s="151">
        <v>2221</v>
      </c>
      <c r="F133" s="151">
        <v>6121</v>
      </c>
      <c r="G133" s="151">
        <v>2433</v>
      </c>
      <c r="H133" s="141">
        <v>1082.0999999999999</v>
      </c>
      <c r="I133" s="37">
        <v>29</v>
      </c>
      <c r="J133" s="140">
        <f t="shared" si="19"/>
        <v>1111.0999999999999</v>
      </c>
      <c r="L133" s="70"/>
    </row>
    <row r="134" spans="1:12" ht="12.75" customHeight="1" x14ac:dyDescent="0.25">
      <c r="A134" s="211"/>
      <c r="B134" s="153" t="s">
        <v>170</v>
      </c>
      <c r="C134" s="116"/>
      <c r="D134" s="149"/>
      <c r="E134" s="151">
        <v>2229</v>
      </c>
      <c r="F134" s="151">
        <v>6121</v>
      </c>
      <c r="G134" s="151">
        <v>2164</v>
      </c>
      <c r="H134" s="141">
        <v>330.5</v>
      </c>
      <c r="I134" s="37">
        <v>-156</v>
      </c>
      <c r="J134" s="140">
        <f t="shared" si="19"/>
        <v>174.5</v>
      </c>
      <c r="L134" s="70"/>
    </row>
    <row r="135" spans="1:12" ht="12.75" customHeight="1" x14ac:dyDescent="0.25">
      <c r="A135" s="211"/>
      <c r="B135" s="153" t="s">
        <v>171</v>
      </c>
      <c r="C135" s="116"/>
      <c r="D135" s="149"/>
      <c r="E135" s="151">
        <v>2219</v>
      </c>
      <c r="F135" s="151">
        <v>6121</v>
      </c>
      <c r="G135" s="151">
        <v>2427</v>
      </c>
      <c r="H135" s="141">
        <v>500</v>
      </c>
      <c r="I135" s="37">
        <v>156</v>
      </c>
      <c r="J135" s="140">
        <f t="shared" si="19"/>
        <v>656</v>
      </c>
      <c r="L135" s="70"/>
    </row>
    <row r="136" spans="1:12" ht="12.75" customHeight="1" x14ac:dyDescent="0.25">
      <c r="A136" s="211"/>
      <c r="B136" s="153" t="s">
        <v>172</v>
      </c>
      <c r="C136" s="116"/>
      <c r="D136" s="149"/>
      <c r="E136" s="151">
        <v>2219</v>
      </c>
      <c r="F136" s="151">
        <v>6121</v>
      </c>
      <c r="G136" s="151">
        <v>9304</v>
      </c>
      <c r="H136" s="141">
        <v>400</v>
      </c>
      <c r="I136" s="37">
        <v>-294</v>
      </c>
      <c r="J136" s="140">
        <f t="shared" si="19"/>
        <v>106</v>
      </c>
      <c r="L136" s="70"/>
    </row>
    <row r="137" spans="1:12" ht="12.75" customHeight="1" x14ac:dyDescent="0.25">
      <c r="A137" s="211"/>
      <c r="B137" s="153" t="s">
        <v>173</v>
      </c>
      <c r="C137" s="116"/>
      <c r="D137" s="149"/>
      <c r="E137" s="151">
        <v>3612</v>
      </c>
      <c r="F137" s="151">
        <v>6121</v>
      </c>
      <c r="G137" s="151">
        <v>7253</v>
      </c>
      <c r="H137" s="158">
        <v>2845</v>
      </c>
      <c r="I137" s="90">
        <v>294</v>
      </c>
      <c r="J137" s="159">
        <f t="shared" si="19"/>
        <v>3139</v>
      </c>
      <c r="L137" s="70"/>
    </row>
    <row r="138" spans="1:12" ht="12.75" customHeight="1" x14ac:dyDescent="0.25">
      <c r="A138" s="211"/>
      <c r="B138" s="153" t="s">
        <v>174</v>
      </c>
      <c r="C138" s="116"/>
      <c r="D138" s="149"/>
      <c r="E138" s="151">
        <v>3113</v>
      </c>
      <c r="F138" s="151">
        <v>6121</v>
      </c>
      <c r="G138" s="151">
        <v>2461</v>
      </c>
      <c r="H138" s="158">
        <v>1917</v>
      </c>
      <c r="I138" s="90">
        <v>-1812</v>
      </c>
      <c r="J138" s="159">
        <f t="shared" si="19"/>
        <v>105</v>
      </c>
      <c r="L138" s="70"/>
    </row>
    <row r="139" spans="1:12" ht="12.75" customHeight="1" x14ac:dyDescent="0.25">
      <c r="A139" s="211"/>
      <c r="B139" s="153" t="s">
        <v>175</v>
      </c>
      <c r="C139" s="116"/>
      <c r="D139" s="149"/>
      <c r="E139" s="151">
        <v>2223</v>
      </c>
      <c r="F139" s="151">
        <v>6122</v>
      </c>
      <c r="G139" s="151">
        <v>5226</v>
      </c>
      <c r="H139" s="158">
        <v>500</v>
      </c>
      <c r="I139" s="90">
        <v>-486</v>
      </c>
      <c r="J139" s="159">
        <f t="shared" si="19"/>
        <v>14</v>
      </c>
      <c r="L139" s="70"/>
    </row>
    <row r="140" spans="1:12" ht="12.75" customHeight="1" x14ac:dyDescent="0.25">
      <c r="A140" s="211"/>
      <c r="B140" s="153" t="s">
        <v>176</v>
      </c>
      <c r="C140" s="116"/>
      <c r="D140" s="149"/>
      <c r="E140" s="151">
        <v>3639</v>
      </c>
      <c r="F140" s="151">
        <v>6121</v>
      </c>
      <c r="G140" s="86" t="s">
        <v>177</v>
      </c>
      <c r="H140" s="158">
        <v>16500</v>
      </c>
      <c r="I140" s="90">
        <v>1377</v>
      </c>
      <c r="J140" s="159">
        <f t="shared" si="19"/>
        <v>17877</v>
      </c>
      <c r="L140" s="70"/>
    </row>
    <row r="141" spans="1:12" ht="12.75" customHeight="1" x14ac:dyDescent="0.25">
      <c r="A141" s="211"/>
      <c r="B141" s="153" t="s">
        <v>178</v>
      </c>
      <c r="C141" s="88"/>
      <c r="D141" s="88"/>
      <c r="E141" s="151">
        <v>3612</v>
      </c>
      <c r="F141" s="151">
        <v>6121</v>
      </c>
      <c r="G141" s="151">
        <v>8245</v>
      </c>
      <c r="H141" s="157">
        <v>22660</v>
      </c>
      <c r="I141" s="156">
        <v>8367</v>
      </c>
      <c r="J141" s="61">
        <f t="shared" ref="J141" si="20">H141+I141</f>
        <v>31027</v>
      </c>
      <c r="L141" s="70"/>
    </row>
    <row r="142" spans="1:12" ht="12.75" customHeight="1" x14ac:dyDescent="0.25">
      <c r="A142" s="211"/>
      <c r="B142" s="88" t="s">
        <v>188</v>
      </c>
      <c r="C142" s="96"/>
      <c r="D142" s="149"/>
      <c r="E142" s="151">
        <v>3113</v>
      </c>
      <c r="F142" s="160">
        <v>6121</v>
      </c>
      <c r="G142" s="86" t="s">
        <v>179</v>
      </c>
      <c r="H142" s="94">
        <v>4364.7</v>
      </c>
      <c r="I142" s="95">
        <v>-4059.94</v>
      </c>
      <c r="J142" s="61">
        <f>H142+I142</f>
        <v>304.75999999999976</v>
      </c>
      <c r="L142" s="70"/>
    </row>
    <row r="143" spans="1:12" ht="12.75" customHeight="1" x14ac:dyDescent="0.25">
      <c r="A143" s="211"/>
      <c r="B143" s="153" t="s">
        <v>188</v>
      </c>
      <c r="C143" s="147"/>
      <c r="D143" s="150"/>
      <c r="E143" s="151">
        <v>3113</v>
      </c>
      <c r="F143" s="160">
        <v>6122</v>
      </c>
      <c r="G143" s="86" t="s">
        <v>179</v>
      </c>
      <c r="H143" s="94">
        <v>1351</v>
      </c>
      <c r="I143" s="95">
        <v>-1351</v>
      </c>
      <c r="J143" s="61">
        <f>H143+I143</f>
        <v>0</v>
      </c>
      <c r="L143" s="70"/>
    </row>
    <row r="144" spans="1:12" ht="12.75" customHeight="1" x14ac:dyDescent="0.25">
      <c r="A144" s="211"/>
      <c r="B144" s="93" t="s">
        <v>188</v>
      </c>
      <c r="C144" s="162" t="s">
        <v>41</v>
      </c>
      <c r="D144" s="161">
        <v>149517519</v>
      </c>
      <c r="E144" s="72">
        <v>3113</v>
      </c>
      <c r="F144" s="108">
        <v>6125</v>
      </c>
      <c r="G144" s="82" t="s">
        <v>179</v>
      </c>
      <c r="H144" s="92">
        <v>0</v>
      </c>
      <c r="I144" s="85">
        <v>235.37</v>
      </c>
      <c r="J144" s="77">
        <f>H144+I144</f>
        <v>235.37</v>
      </c>
      <c r="L144" s="70"/>
    </row>
    <row r="145" spans="1:12" ht="12.75" customHeight="1" x14ac:dyDescent="0.25">
      <c r="A145" s="211"/>
      <c r="B145" s="93" t="s">
        <v>188</v>
      </c>
      <c r="C145" s="162" t="s">
        <v>41</v>
      </c>
      <c r="D145" s="161">
        <v>149517519</v>
      </c>
      <c r="E145" s="72">
        <v>3113</v>
      </c>
      <c r="F145" s="108">
        <v>6122</v>
      </c>
      <c r="G145" s="82" t="s">
        <v>179</v>
      </c>
      <c r="H145" s="92">
        <v>0</v>
      </c>
      <c r="I145" s="85">
        <v>1055.55</v>
      </c>
      <c r="J145" s="77">
        <f>H145+I145</f>
        <v>1055.55</v>
      </c>
      <c r="L145" s="70"/>
    </row>
    <row r="146" spans="1:12" ht="12.75" customHeight="1" x14ac:dyDescent="0.25">
      <c r="A146" s="211"/>
      <c r="B146" s="93" t="s">
        <v>188</v>
      </c>
      <c r="C146" s="162" t="s">
        <v>41</v>
      </c>
      <c r="D146" s="161">
        <v>149517519</v>
      </c>
      <c r="E146" s="72">
        <v>3113</v>
      </c>
      <c r="F146" s="108">
        <v>6121</v>
      </c>
      <c r="G146" s="82" t="s">
        <v>179</v>
      </c>
      <c r="H146" s="92">
        <v>0</v>
      </c>
      <c r="I146" s="85">
        <v>4120.9399999999996</v>
      </c>
      <c r="J146" s="77">
        <f>H146+I146</f>
        <v>4120.9399999999996</v>
      </c>
      <c r="L146" s="70"/>
    </row>
    <row r="147" spans="1:12" ht="12.75" customHeight="1" x14ac:dyDescent="0.25">
      <c r="A147" s="211"/>
      <c r="B147" s="153" t="s">
        <v>181</v>
      </c>
      <c r="C147" s="167"/>
      <c r="D147" s="99"/>
      <c r="E147" s="170">
        <v>3639</v>
      </c>
      <c r="F147" s="160">
        <v>6121</v>
      </c>
      <c r="G147" s="86" t="s">
        <v>182</v>
      </c>
      <c r="H147" s="158">
        <v>10545.79</v>
      </c>
      <c r="I147" s="90">
        <v>280</v>
      </c>
      <c r="J147" s="159">
        <f t="shared" ref="J147" si="21">H147+I147</f>
        <v>10825.79</v>
      </c>
      <c r="L147" s="70"/>
    </row>
    <row r="148" spans="1:12" ht="12.75" customHeight="1" x14ac:dyDescent="0.25">
      <c r="A148" s="211"/>
      <c r="B148" s="153" t="s">
        <v>186</v>
      </c>
      <c r="C148" s="167"/>
      <c r="D148" s="99"/>
      <c r="E148" s="170">
        <v>3113</v>
      </c>
      <c r="F148" s="160">
        <v>6121</v>
      </c>
      <c r="G148" s="86" t="s">
        <v>183</v>
      </c>
      <c r="H148" s="94">
        <v>1897</v>
      </c>
      <c r="I148" s="95">
        <v>-1664.32</v>
      </c>
      <c r="J148" s="61">
        <f t="shared" ref="J148:J156" si="22">H148+I148</f>
        <v>232.68000000000006</v>
      </c>
      <c r="L148" s="70"/>
    </row>
    <row r="149" spans="1:12" ht="12.75" customHeight="1" x14ac:dyDescent="0.25">
      <c r="A149" s="211"/>
      <c r="B149" s="153" t="s">
        <v>186</v>
      </c>
      <c r="C149" s="167"/>
      <c r="D149" s="99"/>
      <c r="E149" s="170">
        <v>3113</v>
      </c>
      <c r="F149" s="160">
        <v>6122</v>
      </c>
      <c r="G149" s="86" t="s">
        <v>183</v>
      </c>
      <c r="H149" s="94">
        <v>283</v>
      </c>
      <c r="I149" s="95">
        <v>-283</v>
      </c>
      <c r="J149" s="61">
        <f t="shared" si="22"/>
        <v>0</v>
      </c>
      <c r="L149" s="70"/>
    </row>
    <row r="150" spans="1:12" ht="12.75" customHeight="1" x14ac:dyDescent="0.25">
      <c r="A150" s="211"/>
      <c r="B150" s="153" t="s">
        <v>184</v>
      </c>
      <c r="C150" s="167"/>
      <c r="D150" s="99"/>
      <c r="E150" s="170">
        <v>3429</v>
      </c>
      <c r="F150" s="160">
        <v>6121</v>
      </c>
      <c r="G150" s="86" t="s">
        <v>185</v>
      </c>
      <c r="H150" s="94">
        <v>1770</v>
      </c>
      <c r="I150" s="95">
        <v>-2.16</v>
      </c>
      <c r="J150" s="61">
        <f t="shared" si="22"/>
        <v>1767.84</v>
      </c>
      <c r="L150" s="70"/>
    </row>
    <row r="151" spans="1:12" ht="12.75" customHeight="1" x14ac:dyDescent="0.25">
      <c r="A151" s="211"/>
      <c r="B151" s="168" t="s">
        <v>186</v>
      </c>
      <c r="C151" s="162" t="s">
        <v>41</v>
      </c>
      <c r="D151" s="72">
        <v>149517519</v>
      </c>
      <c r="E151" s="72">
        <v>3113</v>
      </c>
      <c r="F151" s="108">
        <v>6121</v>
      </c>
      <c r="G151" s="82" t="s">
        <v>183</v>
      </c>
      <c r="H151" s="92">
        <v>0</v>
      </c>
      <c r="I151" s="85">
        <v>1669.28</v>
      </c>
      <c r="J151" s="77">
        <f t="shared" si="22"/>
        <v>1669.28</v>
      </c>
      <c r="L151" s="70"/>
    </row>
    <row r="152" spans="1:12" ht="12.75" customHeight="1" x14ac:dyDescent="0.25">
      <c r="A152" s="211"/>
      <c r="B152" s="168" t="s">
        <v>186</v>
      </c>
      <c r="C152" s="162" t="s">
        <v>41</v>
      </c>
      <c r="D152" s="72">
        <v>149517519</v>
      </c>
      <c r="E152" s="72">
        <v>3113</v>
      </c>
      <c r="F152" s="108">
        <v>6122</v>
      </c>
      <c r="G152" s="82" t="s">
        <v>183</v>
      </c>
      <c r="H152" s="92">
        <v>0</v>
      </c>
      <c r="I152" s="85">
        <v>235.93</v>
      </c>
      <c r="J152" s="77">
        <f t="shared" si="22"/>
        <v>235.93</v>
      </c>
      <c r="L152" s="70"/>
    </row>
    <row r="153" spans="1:12" ht="12.75" customHeight="1" x14ac:dyDescent="0.25">
      <c r="A153" s="211"/>
      <c r="B153" s="168" t="s">
        <v>186</v>
      </c>
      <c r="C153" s="162" t="s">
        <v>41</v>
      </c>
      <c r="D153" s="72">
        <v>149517519</v>
      </c>
      <c r="E153" s="72">
        <v>3113</v>
      </c>
      <c r="F153" s="108">
        <v>6125</v>
      </c>
      <c r="G153" s="82" t="s">
        <v>183</v>
      </c>
      <c r="H153" s="92">
        <v>0</v>
      </c>
      <c r="I153" s="85">
        <v>47.08</v>
      </c>
      <c r="J153" s="77">
        <f t="shared" si="22"/>
        <v>47.08</v>
      </c>
      <c r="L153" s="70"/>
    </row>
    <row r="154" spans="1:12" ht="12.75" customHeight="1" x14ac:dyDescent="0.25">
      <c r="A154" s="211" t="s">
        <v>42</v>
      </c>
      <c r="B154" s="68" t="s">
        <v>190</v>
      </c>
      <c r="C154" s="120"/>
      <c r="D154" s="182"/>
      <c r="E154" s="182">
        <v>3612</v>
      </c>
      <c r="F154" s="103">
        <v>6121</v>
      </c>
      <c r="G154" s="66" t="s">
        <v>67</v>
      </c>
      <c r="H154" s="42">
        <v>31027</v>
      </c>
      <c r="I154" s="44">
        <v>-27610.18</v>
      </c>
      <c r="J154" s="71">
        <f t="shared" si="22"/>
        <v>3416.8199999999997</v>
      </c>
      <c r="L154" s="70"/>
    </row>
    <row r="155" spans="1:12" ht="12.75" customHeight="1" x14ac:dyDescent="0.25">
      <c r="A155" s="211"/>
      <c r="B155" s="93" t="s">
        <v>191</v>
      </c>
      <c r="C155" s="162" t="s">
        <v>41</v>
      </c>
      <c r="D155" s="72">
        <v>92509</v>
      </c>
      <c r="E155" s="72">
        <v>3612</v>
      </c>
      <c r="F155" s="108">
        <v>6121</v>
      </c>
      <c r="G155" s="82" t="s">
        <v>67</v>
      </c>
      <c r="H155" s="92">
        <v>0</v>
      </c>
      <c r="I155" s="85">
        <v>27610.18</v>
      </c>
      <c r="J155" s="77">
        <f t="shared" si="22"/>
        <v>27610.18</v>
      </c>
      <c r="L155" s="70"/>
    </row>
    <row r="156" spans="1:12" ht="12.75" customHeight="1" x14ac:dyDescent="0.25">
      <c r="A156" s="174" t="s">
        <v>43</v>
      </c>
      <c r="B156" s="68" t="s">
        <v>195</v>
      </c>
      <c r="C156" s="116"/>
      <c r="D156" s="171"/>
      <c r="E156" s="171">
        <v>4350</v>
      </c>
      <c r="F156" s="103">
        <v>6121</v>
      </c>
      <c r="G156" s="66" t="s">
        <v>200</v>
      </c>
      <c r="H156" s="42">
        <v>6053.5</v>
      </c>
      <c r="I156" s="44">
        <v>-9.44</v>
      </c>
      <c r="J156" s="71">
        <f t="shared" si="22"/>
        <v>6044.06</v>
      </c>
      <c r="L156" s="70"/>
    </row>
    <row r="157" spans="1:12" ht="12.75" customHeight="1" x14ac:dyDescent="0.25">
      <c r="A157" s="174" t="s">
        <v>44</v>
      </c>
      <c r="B157" s="179" t="s">
        <v>204</v>
      </c>
      <c r="C157" s="116"/>
      <c r="D157" s="172"/>
      <c r="E157" s="154">
        <v>3613</v>
      </c>
      <c r="F157" s="154">
        <v>6121</v>
      </c>
      <c r="G157" s="155" t="s">
        <v>62</v>
      </c>
      <c r="H157" s="177">
        <v>435</v>
      </c>
      <c r="I157" s="175">
        <v>760</v>
      </c>
      <c r="J157" s="177">
        <f>H157+I157</f>
        <v>1195</v>
      </c>
      <c r="L157" s="70"/>
    </row>
    <row r="158" spans="1:12" ht="12.95" customHeight="1" x14ac:dyDescent="0.25">
      <c r="A158" s="47"/>
      <c r="B158" s="48"/>
      <c r="C158" s="49"/>
      <c r="D158" s="49"/>
      <c r="E158" s="234" t="s">
        <v>22</v>
      </c>
      <c r="F158" s="234"/>
      <c r="G158" s="234"/>
      <c r="H158" s="90">
        <f>SUM(H121:H157)</f>
        <v>111841.76999999999</v>
      </c>
      <c r="I158" s="90">
        <f t="shared" ref="I158:J158" si="23">SUM(I121:I157)</f>
        <v>8424.2900000000009</v>
      </c>
      <c r="J158" s="90">
        <f t="shared" si="23"/>
        <v>120266.05999999997</v>
      </c>
    </row>
    <row r="159" spans="1:12" ht="12.95" customHeight="1" x14ac:dyDescent="0.25">
      <c r="A159" s="50" t="s">
        <v>32</v>
      </c>
      <c r="B159" s="51"/>
      <c r="C159" s="52"/>
      <c r="D159" s="52"/>
      <c r="E159" s="53"/>
      <c r="F159" s="53"/>
      <c r="G159" s="53"/>
      <c r="H159" s="34"/>
      <c r="I159" s="35"/>
      <c r="J159" s="13"/>
    </row>
    <row r="160" spans="1:12" ht="12.95" customHeight="1" x14ac:dyDescent="0.25">
      <c r="A160" s="89" t="s">
        <v>12</v>
      </c>
      <c r="B160" s="68" t="s">
        <v>160</v>
      </c>
      <c r="C160" s="43"/>
      <c r="D160" s="46"/>
      <c r="E160" s="69"/>
      <c r="F160" s="66" t="s">
        <v>159</v>
      </c>
      <c r="G160" s="66"/>
      <c r="H160" s="42">
        <v>161985.38</v>
      </c>
      <c r="I160" s="44">
        <v>-19261.53</v>
      </c>
      <c r="J160" s="42">
        <f>H160+I160</f>
        <v>142723.85</v>
      </c>
    </row>
    <row r="161" spans="1:10" ht="12.95" customHeight="1" x14ac:dyDescent="0.25">
      <c r="A161" s="16"/>
      <c r="B161" s="15"/>
      <c r="C161" s="16"/>
      <c r="D161" s="16"/>
      <c r="E161" s="228" t="s">
        <v>33</v>
      </c>
      <c r="F161" s="229"/>
      <c r="G161" s="230"/>
      <c r="H161" s="54">
        <f>SUM(H160:H160)</f>
        <v>161985.38</v>
      </c>
      <c r="I161" s="37">
        <f>SUM(I160:I160)</f>
        <v>-19261.53</v>
      </c>
      <c r="J161" s="54">
        <f>SUM(J160:J160)</f>
        <v>142723.85</v>
      </c>
    </row>
    <row r="162" spans="1:10" ht="12.95" customHeight="1" x14ac:dyDescent="0.25">
      <c r="A162" s="16"/>
      <c r="B162" s="15"/>
      <c r="C162" s="16"/>
      <c r="D162" s="16"/>
      <c r="E162" s="23"/>
      <c r="F162" s="23"/>
      <c r="G162" s="24"/>
      <c r="H162" s="34"/>
      <c r="I162" s="35"/>
      <c r="J162" s="36"/>
    </row>
    <row r="163" spans="1:10" ht="12.95" customHeight="1" x14ac:dyDescent="0.25">
      <c r="A163" s="3"/>
      <c r="B163" s="74" t="s">
        <v>31</v>
      </c>
      <c r="C163" s="19"/>
      <c r="D163" s="19"/>
      <c r="E163" s="231" t="s">
        <v>15</v>
      </c>
      <c r="F163" s="232"/>
      <c r="G163" s="232"/>
      <c r="H163" s="233"/>
      <c r="I163" s="22">
        <f>I12</f>
        <v>27725.5</v>
      </c>
      <c r="J163" s="40"/>
    </row>
    <row r="164" spans="1:10" ht="12.95" customHeight="1" x14ac:dyDescent="0.25">
      <c r="A164" s="3"/>
      <c r="B164" s="75"/>
      <c r="C164" s="19"/>
      <c r="D164" s="19"/>
      <c r="E164" s="231" t="s">
        <v>23</v>
      </c>
      <c r="F164" s="232"/>
      <c r="G164" s="232"/>
      <c r="H164" s="233"/>
      <c r="I164" s="22">
        <f>I119+I13</f>
        <v>39.680000000000149</v>
      </c>
      <c r="J164" s="14"/>
    </row>
    <row r="165" spans="1:10" ht="12.95" customHeight="1" x14ac:dyDescent="0.25">
      <c r="A165" s="3"/>
      <c r="B165" s="75"/>
      <c r="C165" s="19"/>
      <c r="D165" s="19"/>
      <c r="E165" s="231" t="s">
        <v>24</v>
      </c>
      <c r="F165" s="232"/>
      <c r="G165" s="232"/>
      <c r="H165" s="233"/>
      <c r="I165" s="22">
        <f>I158+I14</f>
        <v>8424.2900000000009</v>
      </c>
      <c r="J165" s="41"/>
    </row>
    <row r="166" spans="1:10" ht="12.95" customHeight="1" x14ac:dyDescent="0.25">
      <c r="A166" s="3"/>
      <c r="B166" s="75"/>
      <c r="C166" s="19"/>
      <c r="D166" s="19"/>
      <c r="E166" s="231" t="s">
        <v>25</v>
      </c>
      <c r="F166" s="232"/>
      <c r="G166" s="232"/>
      <c r="H166" s="233"/>
      <c r="I166" s="22">
        <f>I164+I165</f>
        <v>8463.9700000000012</v>
      </c>
      <c r="J166" s="41"/>
    </row>
    <row r="167" spans="1:10" ht="12.95" customHeight="1" x14ac:dyDescent="0.25">
      <c r="A167" s="3"/>
      <c r="B167" s="75"/>
      <c r="C167" s="19"/>
      <c r="D167" s="19"/>
      <c r="E167" s="225" t="s">
        <v>26</v>
      </c>
      <c r="F167" s="226"/>
      <c r="G167" s="226"/>
      <c r="H167" s="227"/>
      <c r="I167" s="22">
        <f>I163-I166</f>
        <v>19261.53</v>
      </c>
      <c r="J167" s="41"/>
    </row>
    <row r="168" spans="1:10" ht="12.95" customHeight="1" x14ac:dyDescent="0.25">
      <c r="A168" s="3"/>
      <c r="B168" s="75"/>
      <c r="C168" s="19"/>
      <c r="D168" s="19"/>
      <c r="E168" s="225" t="s">
        <v>27</v>
      </c>
      <c r="F168" s="226"/>
      <c r="G168" s="226"/>
      <c r="H168" s="227"/>
      <c r="I168" s="22">
        <f>I161</f>
        <v>-19261.53</v>
      </c>
      <c r="J168" s="41"/>
    </row>
    <row r="169" spans="1:10" ht="12.95" customHeight="1" x14ac:dyDescent="0.25">
      <c r="A169" s="3"/>
      <c r="B169" s="56"/>
      <c r="C169" s="31"/>
      <c r="D169" s="31"/>
      <c r="E169" s="32"/>
      <c r="F169" s="3"/>
      <c r="G169" s="18"/>
      <c r="H169" s="55">
        <v>45623</v>
      </c>
      <c r="I169" s="56"/>
      <c r="J169" s="57">
        <v>45644</v>
      </c>
    </row>
    <row r="170" spans="1:10" ht="12.95" customHeight="1" x14ac:dyDescent="0.25">
      <c r="A170" s="3"/>
      <c r="B170" s="74" t="s">
        <v>34</v>
      </c>
      <c r="C170" s="19"/>
      <c r="D170" s="19"/>
      <c r="E170" s="33" t="s">
        <v>28</v>
      </c>
      <c r="F170" s="25"/>
      <c r="G170" s="26"/>
      <c r="H170" s="58">
        <v>630709.82999999996</v>
      </c>
      <c r="I170" s="59">
        <f>I163</f>
        <v>27725.5</v>
      </c>
      <c r="J170" s="59">
        <f>H170+I170</f>
        <v>658435.32999999996</v>
      </c>
    </row>
    <row r="171" spans="1:10" ht="12.95" customHeight="1" x14ac:dyDescent="0.25">
      <c r="A171" s="3"/>
      <c r="B171" s="75"/>
      <c r="C171" s="19"/>
      <c r="D171" s="19"/>
      <c r="E171" s="27" t="s">
        <v>23</v>
      </c>
      <c r="F171" s="28"/>
      <c r="G171" s="21"/>
      <c r="H171" s="60">
        <v>549831.96</v>
      </c>
      <c r="I171" s="59">
        <f>I119+I13</f>
        <v>39.680000000000149</v>
      </c>
      <c r="J171" s="61">
        <f>H171+I171</f>
        <v>549871.64</v>
      </c>
    </row>
    <row r="172" spans="1:10" ht="12.95" customHeight="1" x14ac:dyDescent="0.25">
      <c r="A172" s="3"/>
      <c r="B172" s="75"/>
      <c r="C172" s="19"/>
      <c r="D172" s="19"/>
      <c r="E172" s="14" t="s">
        <v>24</v>
      </c>
      <c r="F172" s="18"/>
      <c r="G172" s="29"/>
      <c r="H172" s="60">
        <v>233047.46</v>
      </c>
      <c r="I172" s="59">
        <f>I158+I14</f>
        <v>8424.2900000000009</v>
      </c>
      <c r="J172" s="61">
        <f>H172+I172</f>
        <v>241471.75</v>
      </c>
    </row>
    <row r="173" spans="1:10" ht="12.95" customHeight="1" x14ac:dyDescent="0.25">
      <c r="A173" s="3"/>
      <c r="B173" s="76"/>
      <c r="C173" s="31"/>
      <c r="D173" s="31"/>
      <c r="E173" s="30" t="s">
        <v>29</v>
      </c>
      <c r="F173" s="28"/>
      <c r="G173" s="21"/>
      <c r="H173" s="59">
        <f>H171+H172</f>
        <v>782879.41999999993</v>
      </c>
      <c r="I173" s="59">
        <f>SUM(I171:I172)</f>
        <v>8463.9700000000012</v>
      </c>
      <c r="J173" s="59">
        <f>SUM(J171:J172)</f>
        <v>791343.39</v>
      </c>
    </row>
    <row r="174" spans="1:10" ht="12.95" customHeight="1" x14ac:dyDescent="0.25">
      <c r="A174" s="3"/>
      <c r="B174" s="56"/>
      <c r="C174" s="31"/>
      <c r="D174" s="31"/>
      <c r="E174" s="14" t="s">
        <v>18</v>
      </c>
      <c r="F174" s="18"/>
      <c r="G174" s="29"/>
      <c r="H174" s="61">
        <f>H170-H173</f>
        <v>-152169.58999999997</v>
      </c>
      <c r="I174" s="59">
        <f>I170-I173</f>
        <v>19261.53</v>
      </c>
      <c r="J174" s="61">
        <f>J170-J173</f>
        <v>-132908.06000000006</v>
      </c>
    </row>
    <row r="175" spans="1:10" ht="12.95" customHeight="1" x14ac:dyDescent="0.25">
      <c r="A175" s="3"/>
      <c r="B175" s="73" t="s">
        <v>48</v>
      </c>
      <c r="C175" s="31"/>
      <c r="D175" s="31"/>
      <c r="E175" s="27" t="s">
        <v>30</v>
      </c>
      <c r="F175" s="28"/>
      <c r="G175" s="21"/>
      <c r="H175" s="62">
        <v>152169.59</v>
      </c>
      <c r="I175" s="59">
        <f>I168</f>
        <v>-19261.53</v>
      </c>
      <c r="J175" s="61">
        <f>H175+I175</f>
        <v>132908.06</v>
      </c>
    </row>
    <row r="176" spans="1:10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</sheetData>
  <mergeCells count="39">
    <mergeCell ref="E158:G158"/>
    <mergeCell ref="E119:G119"/>
    <mergeCell ref="A121:A122"/>
    <mergeCell ref="A128:A153"/>
    <mergeCell ref="A154:A155"/>
    <mergeCell ref="E168:H168"/>
    <mergeCell ref="E161:G161"/>
    <mergeCell ref="E163:H163"/>
    <mergeCell ref="E164:H164"/>
    <mergeCell ref="E165:H165"/>
    <mergeCell ref="E166:H166"/>
    <mergeCell ref="E167:H167"/>
    <mergeCell ref="A86:A95"/>
    <mergeCell ref="A125:A127"/>
    <mergeCell ref="A17:A29"/>
    <mergeCell ref="A96:A98"/>
    <mergeCell ref="A99:A112"/>
    <mergeCell ref="A56:A59"/>
    <mergeCell ref="A54:A55"/>
    <mergeCell ref="A62:A75"/>
    <mergeCell ref="A76:A85"/>
    <mergeCell ref="A114:A118"/>
    <mergeCell ref="A123:A124"/>
    <mergeCell ref="H1:J1"/>
    <mergeCell ref="B2:B3"/>
    <mergeCell ref="E2:E3"/>
    <mergeCell ref="F2:F3"/>
    <mergeCell ref="G2:G3"/>
    <mergeCell ref="K7:K8"/>
    <mergeCell ref="A5:A6"/>
    <mergeCell ref="A60:A61"/>
    <mergeCell ref="E13:G13"/>
    <mergeCell ref="E14:G14"/>
    <mergeCell ref="E15:G15"/>
    <mergeCell ref="A7:A8"/>
    <mergeCell ref="A52:A53"/>
    <mergeCell ref="A30:A51"/>
    <mergeCell ref="A10:A11"/>
    <mergeCell ref="E12:G12"/>
  </mergeCells>
  <conditionalFormatting sqref="C12:D14 B1:B2">
    <cfRule type="expression" dxfId="164" priority="1177" stopIfTrue="1">
      <formula>#REF!="Z"</formula>
    </cfRule>
    <cfRule type="expression" dxfId="163" priority="1178" stopIfTrue="1">
      <formula>#REF!="T"</formula>
    </cfRule>
    <cfRule type="expression" dxfId="162" priority="1179" stopIfTrue="1">
      <formula>#REF!="Y"</formula>
    </cfRule>
  </conditionalFormatting>
  <conditionalFormatting sqref="H171">
    <cfRule type="expression" dxfId="161" priority="1174" stopIfTrue="1">
      <formula>$J171="Z"</formula>
    </cfRule>
    <cfRule type="expression" dxfId="160" priority="1175" stopIfTrue="1">
      <formula>$J171="T"</formula>
    </cfRule>
    <cfRule type="expression" dxfId="159" priority="1176" stopIfTrue="1">
      <formula>$J171="Y"</formula>
    </cfRule>
  </conditionalFormatting>
  <conditionalFormatting sqref="H172">
    <cfRule type="expression" dxfId="158" priority="1171" stopIfTrue="1">
      <formula>$J172="Z"</formula>
    </cfRule>
    <cfRule type="expression" dxfId="157" priority="1172" stopIfTrue="1">
      <formula>$J172="T"</formula>
    </cfRule>
    <cfRule type="expression" dxfId="156" priority="1173" stopIfTrue="1">
      <formula>$J172="Y"</formula>
    </cfRule>
  </conditionalFormatting>
  <conditionalFormatting sqref="H170">
    <cfRule type="expression" dxfId="155" priority="1168" stopIfTrue="1">
      <formula>$J170="Z"</formula>
    </cfRule>
    <cfRule type="expression" dxfId="154" priority="1169" stopIfTrue="1">
      <formula>$J170="T"</formula>
    </cfRule>
    <cfRule type="expression" dxfId="153" priority="1170" stopIfTrue="1">
      <formula>$J170="Y"</formula>
    </cfRule>
  </conditionalFormatting>
  <conditionalFormatting sqref="H171">
    <cfRule type="expression" dxfId="152" priority="1165" stopIfTrue="1">
      <formula>$J171="Z"</formula>
    </cfRule>
    <cfRule type="expression" dxfId="151" priority="1166" stopIfTrue="1">
      <formula>$J171="T"</formula>
    </cfRule>
    <cfRule type="expression" dxfId="150" priority="1167" stopIfTrue="1">
      <formula>$J171="Y"</formula>
    </cfRule>
  </conditionalFormatting>
  <conditionalFormatting sqref="H172">
    <cfRule type="expression" dxfId="149" priority="1162" stopIfTrue="1">
      <formula>$J172="Z"</formula>
    </cfRule>
    <cfRule type="expression" dxfId="148" priority="1163" stopIfTrue="1">
      <formula>$J172="T"</formula>
    </cfRule>
    <cfRule type="expression" dxfId="147" priority="1164" stopIfTrue="1">
      <formula>$J172="Y"</formula>
    </cfRule>
  </conditionalFormatting>
  <conditionalFormatting sqref="B1:B2">
    <cfRule type="expression" dxfId="146" priority="1180" stopIfTrue="1">
      <formula>#REF!="Z"</formula>
    </cfRule>
    <cfRule type="expression" dxfId="145" priority="1181" stopIfTrue="1">
      <formula>#REF!="T"</formula>
    </cfRule>
    <cfRule type="expression" dxfId="144" priority="1182" stopIfTrue="1">
      <formula>#REF!="Y"</formula>
    </cfRule>
  </conditionalFormatting>
  <conditionalFormatting sqref="B56 B58 H128:H140">
    <cfRule type="expression" dxfId="143" priority="61" stopIfTrue="1">
      <formula>$L56="Z"</formula>
    </cfRule>
    <cfRule type="expression" dxfId="142" priority="62" stopIfTrue="1">
      <formula>$L56="T"</formula>
    </cfRule>
    <cfRule type="expression" dxfId="141" priority="63" stopIfTrue="1">
      <formula>$L56="Y"</formula>
    </cfRule>
  </conditionalFormatting>
  <conditionalFormatting sqref="B62:B64 B70:B71">
    <cfRule type="expression" dxfId="140" priority="55" stopIfTrue="1">
      <formula>$L62="Z"</formula>
    </cfRule>
    <cfRule type="expression" dxfId="139" priority="56" stopIfTrue="1">
      <formula>$L62="T"</formula>
    </cfRule>
    <cfRule type="expression" dxfId="138" priority="57" stopIfTrue="1">
      <formula>$L62="Y"</formula>
    </cfRule>
  </conditionalFormatting>
  <conditionalFormatting sqref="B67:B68">
    <cfRule type="expression" dxfId="137" priority="52" stopIfTrue="1">
      <formula>$L67="Z"</formula>
    </cfRule>
    <cfRule type="expression" dxfId="136" priority="53" stopIfTrue="1">
      <formula>$L67="T"</formula>
    </cfRule>
    <cfRule type="expression" dxfId="135" priority="54" stopIfTrue="1">
      <formula>$L67="Y"</formula>
    </cfRule>
  </conditionalFormatting>
  <conditionalFormatting sqref="B69">
    <cfRule type="expression" dxfId="134" priority="49" stopIfTrue="1">
      <formula>$L69="Z"</formula>
    </cfRule>
    <cfRule type="expression" dxfId="133" priority="50" stopIfTrue="1">
      <formula>$L69="T"</formula>
    </cfRule>
    <cfRule type="expression" dxfId="132" priority="51" stopIfTrue="1">
      <formula>$L69="Y"</formula>
    </cfRule>
  </conditionalFormatting>
  <conditionalFormatting sqref="B57 B59">
    <cfRule type="expression" dxfId="131" priority="37" stopIfTrue="1">
      <formula>$L57="Z"</formula>
    </cfRule>
    <cfRule type="expression" dxfId="130" priority="38" stopIfTrue="1">
      <formula>$L57="T"</formula>
    </cfRule>
    <cfRule type="expression" dxfId="129" priority="39" stopIfTrue="1">
      <formula>$L57="Y"</formula>
    </cfRule>
  </conditionalFormatting>
  <conditionalFormatting sqref="B60:B61">
    <cfRule type="expression" dxfId="128" priority="34" stopIfTrue="1">
      <formula>$L60="Z"</formula>
    </cfRule>
    <cfRule type="expression" dxfId="127" priority="35" stopIfTrue="1">
      <formula>$L60="T"</formula>
    </cfRule>
    <cfRule type="expression" dxfId="126" priority="36" stopIfTrue="1">
      <formula>$L60="Y"</formula>
    </cfRule>
  </conditionalFormatting>
  <conditionalFormatting sqref="H126">
    <cfRule type="expression" dxfId="125" priority="31" stopIfTrue="1">
      <formula>$L126="Z"</formula>
    </cfRule>
    <cfRule type="expression" dxfId="124" priority="32" stopIfTrue="1">
      <formula>$L126="T"</formula>
    </cfRule>
    <cfRule type="expression" dxfId="123" priority="33" stopIfTrue="1">
      <formula>$L126="Y"</formula>
    </cfRule>
  </conditionalFormatting>
  <conditionalFormatting sqref="B96:B98">
    <cfRule type="expression" dxfId="122" priority="16" stopIfTrue="1">
      <formula>$L96="Z"</formula>
    </cfRule>
    <cfRule type="expression" dxfId="121" priority="17" stopIfTrue="1">
      <formula>$L96="T"</formula>
    </cfRule>
    <cfRule type="expression" dxfId="120" priority="18" stopIfTrue="1">
      <formula>$L96="Y"</formula>
    </cfRule>
    <cfRule type="expression" dxfId="119" priority="19" stopIfTrue="1">
      <formula>$P96="Z"</formula>
    </cfRule>
    <cfRule type="expression" dxfId="118" priority="20" stopIfTrue="1">
      <formula>$P96="T"</formula>
    </cfRule>
    <cfRule type="expression" dxfId="117" priority="21" stopIfTrue="1">
      <formula>$P96="Y"</formula>
    </cfRule>
    <cfRule type="expression" dxfId="116" priority="22" stopIfTrue="1">
      <formula>$K96="Z"</formula>
    </cfRule>
    <cfRule type="expression" dxfId="115" priority="23" stopIfTrue="1">
      <formula>$K96="T"</formula>
    </cfRule>
    <cfRule type="expression" dxfId="114" priority="24" stopIfTrue="1">
      <formula>$K96="Y"</formula>
    </cfRule>
    <cfRule type="expression" dxfId="113" priority="25" stopIfTrue="1">
      <formula>#REF!="Z"</formula>
    </cfRule>
    <cfRule type="expression" dxfId="112" priority="26" stopIfTrue="1">
      <formula>$N96="Z"</formula>
    </cfRule>
    <cfRule type="expression" dxfId="111" priority="27" stopIfTrue="1">
      <formula>$N96="T"</formula>
    </cfRule>
    <cfRule type="expression" dxfId="110" priority="28" stopIfTrue="1">
      <formula>$N96="Y"</formula>
    </cfRule>
    <cfRule type="expression" dxfId="109" priority="29" stopIfTrue="1">
      <formula>#REF!="T"</formula>
    </cfRule>
    <cfRule type="expression" dxfId="108" priority="30" stopIfTrue="1">
      <formula>#REF!="Y"</formula>
    </cfRule>
  </conditionalFormatting>
  <conditionalFormatting sqref="B128">
    <cfRule type="expression" dxfId="107" priority="13" stopIfTrue="1">
      <formula>#REF!="Z"</formula>
    </cfRule>
    <cfRule type="expression" dxfId="106" priority="14" stopIfTrue="1">
      <formula>#REF!="T"</formula>
    </cfRule>
    <cfRule type="expression" dxfId="105" priority="15" stopIfTrue="1">
      <formula>#REF!="Y"</formula>
    </cfRule>
  </conditionalFormatting>
  <conditionalFormatting sqref="B130:B132">
    <cfRule type="expression" dxfId="104" priority="10" stopIfTrue="1">
      <formula>#REF!="Z"</formula>
    </cfRule>
    <cfRule type="expression" dxfId="103" priority="11" stopIfTrue="1">
      <formula>#REF!="T"</formula>
    </cfRule>
    <cfRule type="expression" dxfId="102" priority="12" stopIfTrue="1">
      <formula>#REF!="Y"</formula>
    </cfRule>
  </conditionalFormatting>
  <conditionalFormatting sqref="H99">
    <cfRule type="expression" dxfId="101" priority="1189" stopIfTrue="1">
      <formula>#REF!="Z"</formula>
    </cfRule>
    <cfRule type="expression" dxfId="100" priority="1190" stopIfTrue="1">
      <formula>#REF!="T"</formula>
    </cfRule>
    <cfRule type="expression" dxfId="99" priority="1191" stopIfTrue="1">
      <formula>#REF!="Y"</formula>
    </cfRule>
  </conditionalFormatting>
  <conditionalFormatting sqref="H106">
    <cfRule type="expression" dxfId="98" priority="4" stopIfTrue="1">
      <formula>#REF!="Z"</formula>
    </cfRule>
    <cfRule type="expression" dxfId="97" priority="5" stopIfTrue="1">
      <formula>#REF!="T"</formula>
    </cfRule>
    <cfRule type="expression" dxfId="96" priority="6" stopIfTrue="1">
      <formula>#REF!="Y"</formula>
    </cfRule>
  </conditionalFormatting>
  <conditionalFormatting sqref="H147">
    <cfRule type="expression" dxfId="95" priority="1" stopIfTrue="1">
      <formula>$L147="Z"</formula>
    </cfRule>
    <cfRule type="expression" dxfId="94" priority="2" stopIfTrue="1">
      <formula>$L147="T"</formula>
    </cfRule>
    <cfRule type="expression" dxfId="93" priority="3" stopIfTrue="1">
      <formula>$L147="Y"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activeCell="E29" sqref="E29:J32"/>
    </sheetView>
  </sheetViews>
  <sheetFormatPr defaultColWidth="9.140625" defaultRowHeight="15" x14ac:dyDescent="0.25"/>
  <cols>
    <col min="1" max="1" width="4" style="45" customWidth="1"/>
    <col min="2" max="2" width="68.28515625" style="45" customWidth="1"/>
    <col min="3" max="3" width="4.140625" style="45" customWidth="1"/>
    <col min="4" max="4" width="10.42578125" style="45" customWidth="1"/>
    <col min="5" max="5" width="6" style="45" customWidth="1"/>
    <col min="6" max="7" width="7.28515625" style="45" customWidth="1"/>
    <col min="8" max="8" width="10.7109375" style="45" customWidth="1"/>
    <col min="9" max="9" width="9.7109375" style="45" customWidth="1"/>
    <col min="10" max="10" width="10.85546875" style="45" customWidth="1"/>
    <col min="11" max="11" width="31.5703125" style="63" customWidth="1"/>
    <col min="12" max="12" width="18.7109375" style="63" customWidth="1"/>
    <col min="13" max="13" width="7.7109375" style="63" customWidth="1"/>
    <col min="14" max="14" width="9.7109375" style="63" bestFit="1" customWidth="1"/>
    <col min="15" max="15" width="10.85546875" style="63" customWidth="1"/>
    <col min="16" max="17" width="9.140625" style="63"/>
    <col min="18" max="16384" width="9.140625" style="45"/>
  </cols>
  <sheetData>
    <row r="1" spans="1:10" ht="15.75" customHeight="1" x14ac:dyDescent="0.25">
      <c r="A1" s="1" t="s">
        <v>215</v>
      </c>
      <c r="B1" s="38"/>
      <c r="C1" s="2"/>
      <c r="D1" s="2"/>
      <c r="E1" s="3"/>
      <c r="F1" s="3"/>
      <c r="G1" s="3"/>
      <c r="H1" s="222" t="s">
        <v>47</v>
      </c>
      <c r="I1" s="222"/>
      <c r="J1" s="222"/>
    </row>
    <row r="2" spans="1:10" ht="12.95" customHeight="1" x14ac:dyDescent="0.25">
      <c r="A2" s="4" t="s">
        <v>0</v>
      </c>
      <c r="B2" s="223" t="s">
        <v>1</v>
      </c>
      <c r="C2" s="4"/>
      <c r="D2" s="4" t="s">
        <v>2</v>
      </c>
      <c r="E2" s="223" t="s">
        <v>39</v>
      </c>
      <c r="F2" s="223" t="s">
        <v>3</v>
      </c>
      <c r="G2" s="223" t="s">
        <v>4</v>
      </c>
      <c r="H2" s="4" t="s">
        <v>5</v>
      </c>
      <c r="I2" s="4" t="s">
        <v>6</v>
      </c>
      <c r="J2" s="4" t="s">
        <v>7</v>
      </c>
    </row>
    <row r="3" spans="1:10" ht="12.95" customHeight="1" x14ac:dyDescent="0.25">
      <c r="A3" s="5" t="s">
        <v>8</v>
      </c>
      <c r="B3" s="224"/>
      <c r="C3" s="5"/>
      <c r="D3" s="5" t="s">
        <v>9</v>
      </c>
      <c r="E3" s="224"/>
      <c r="F3" s="224"/>
      <c r="G3" s="224"/>
      <c r="H3" s="5" t="s">
        <v>10</v>
      </c>
      <c r="I3" s="5" t="s">
        <v>46</v>
      </c>
      <c r="J3" s="5" t="s">
        <v>10</v>
      </c>
    </row>
    <row r="4" spans="1:10" ht="12.95" customHeight="1" x14ac:dyDescent="0.25">
      <c r="A4" s="6" t="s">
        <v>11</v>
      </c>
      <c r="B4" s="7"/>
      <c r="C4" s="46"/>
      <c r="D4" s="46"/>
      <c r="E4" s="65"/>
      <c r="F4" s="65"/>
      <c r="H4" s="65"/>
      <c r="I4" s="65"/>
      <c r="J4" s="65"/>
    </row>
    <row r="5" spans="1:10" ht="12.95" customHeight="1" x14ac:dyDescent="0.25">
      <c r="A5" s="218" t="s">
        <v>12</v>
      </c>
      <c r="B5" s="68" t="s">
        <v>228</v>
      </c>
      <c r="C5" s="43"/>
      <c r="D5" s="66" t="s">
        <v>210</v>
      </c>
      <c r="E5" s="184"/>
      <c r="F5" s="184">
        <v>4122</v>
      </c>
      <c r="G5" s="66" t="s">
        <v>55</v>
      </c>
      <c r="H5" s="42">
        <v>18</v>
      </c>
      <c r="I5" s="44">
        <v>17</v>
      </c>
      <c r="J5" s="71">
        <f t="shared" ref="J5:J23" si="0">H5+I5</f>
        <v>35</v>
      </c>
    </row>
    <row r="6" spans="1:10" ht="12.95" customHeight="1" x14ac:dyDescent="0.25">
      <c r="A6" s="218"/>
      <c r="B6" s="68" t="s">
        <v>235</v>
      </c>
      <c r="C6" s="43"/>
      <c r="D6" s="66" t="s">
        <v>210</v>
      </c>
      <c r="E6" s="184">
        <v>3421</v>
      </c>
      <c r="F6" s="184">
        <v>5336</v>
      </c>
      <c r="G6" s="66" t="s">
        <v>55</v>
      </c>
      <c r="H6" s="42">
        <v>18</v>
      </c>
      <c r="I6" s="44">
        <v>17</v>
      </c>
      <c r="J6" s="71">
        <f t="shared" si="0"/>
        <v>35</v>
      </c>
    </row>
    <row r="7" spans="1:10" ht="12.95" customHeight="1" x14ac:dyDescent="0.25">
      <c r="A7" s="218" t="s">
        <v>13</v>
      </c>
      <c r="B7" s="91" t="s">
        <v>226</v>
      </c>
      <c r="C7" s="43"/>
      <c r="D7" s="66" t="s">
        <v>225</v>
      </c>
      <c r="E7" s="197"/>
      <c r="F7" s="197">
        <v>4122</v>
      </c>
      <c r="G7" s="66" t="s">
        <v>216</v>
      </c>
      <c r="H7" s="42">
        <v>999.73</v>
      </c>
      <c r="I7" s="44">
        <v>51.3</v>
      </c>
      <c r="J7" s="71">
        <f t="shared" si="0"/>
        <v>1051.03</v>
      </c>
    </row>
    <row r="8" spans="1:10" ht="12.95" customHeight="1" x14ac:dyDescent="0.25">
      <c r="A8" s="218"/>
      <c r="B8" s="91" t="s">
        <v>227</v>
      </c>
      <c r="C8" s="43"/>
      <c r="D8" s="66" t="s">
        <v>225</v>
      </c>
      <c r="E8" s="197">
        <v>4356</v>
      </c>
      <c r="F8" s="197">
        <v>5336</v>
      </c>
      <c r="G8" s="66" t="s">
        <v>216</v>
      </c>
      <c r="H8" s="42">
        <v>999.73</v>
      </c>
      <c r="I8" s="44">
        <v>51.3</v>
      </c>
      <c r="J8" s="71">
        <f t="shared" si="0"/>
        <v>1051.03</v>
      </c>
    </row>
    <row r="9" spans="1:10" ht="12.95" customHeight="1" x14ac:dyDescent="0.25">
      <c r="A9" s="218"/>
      <c r="B9" s="91" t="s">
        <v>226</v>
      </c>
      <c r="C9" s="43"/>
      <c r="D9" s="66" t="s">
        <v>225</v>
      </c>
      <c r="E9" s="197"/>
      <c r="F9" s="197">
        <v>4122</v>
      </c>
      <c r="G9" s="66" t="s">
        <v>217</v>
      </c>
      <c r="H9" s="42">
        <v>8797.59</v>
      </c>
      <c r="I9" s="44">
        <v>673.53</v>
      </c>
      <c r="J9" s="71">
        <f t="shared" si="0"/>
        <v>9471.1200000000008</v>
      </c>
    </row>
    <row r="10" spans="1:10" ht="12.95" customHeight="1" x14ac:dyDescent="0.25">
      <c r="A10" s="218"/>
      <c r="B10" s="91" t="s">
        <v>227</v>
      </c>
      <c r="C10" s="43"/>
      <c r="D10" s="66" t="s">
        <v>225</v>
      </c>
      <c r="E10" s="197">
        <v>4350</v>
      </c>
      <c r="F10" s="197">
        <v>5336</v>
      </c>
      <c r="G10" s="66" t="s">
        <v>217</v>
      </c>
      <c r="H10" s="42">
        <v>8797.59</v>
      </c>
      <c r="I10" s="44">
        <v>673.53</v>
      </c>
      <c r="J10" s="71">
        <f t="shared" si="0"/>
        <v>9471.1200000000008</v>
      </c>
    </row>
    <row r="11" spans="1:10" ht="12.95" customHeight="1" x14ac:dyDescent="0.25">
      <c r="A11" s="218"/>
      <c r="B11" s="91" t="s">
        <v>226</v>
      </c>
      <c r="C11" s="43"/>
      <c r="D11" s="66" t="s">
        <v>225</v>
      </c>
      <c r="E11" s="197"/>
      <c r="F11" s="197">
        <v>4122</v>
      </c>
      <c r="G11" s="66" t="s">
        <v>218</v>
      </c>
      <c r="H11" s="42">
        <v>5740.97</v>
      </c>
      <c r="I11" s="44">
        <v>169.59</v>
      </c>
      <c r="J11" s="71">
        <f t="shared" si="0"/>
        <v>5910.56</v>
      </c>
    </row>
    <row r="12" spans="1:10" ht="12.95" customHeight="1" x14ac:dyDescent="0.25">
      <c r="A12" s="218"/>
      <c r="B12" s="91" t="s">
        <v>227</v>
      </c>
      <c r="C12" s="43"/>
      <c r="D12" s="66" t="s">
        <v>225</v>
      </c>
      <c r="E12" s="197">
        <v>4351</v>
      </c>
      <c r="F12" s="197">
        <v>5336</v>
      </c>
      <c r="G12" s="66" t="s">
        <v>218</v>
      </c>
      <c r="H12" s="42">
        <v>5740.97</v>
      </c>
      <c r="I12" s="44">
        <v>169.59</v>
      </c>
      <c r="J12" s="71">
        <f t="shared" si="0"/>
        <v>5910.56</v>
      </c>
    </row>
    <row r="13" spans="1:10" ht="12.95" customHeight="1" x14ac:dyDescent="0.25">
      <c r="A13" s="218"/>
      <c r="B13" s="91" t="s">
        <v>226</v>
      </c>
      <c r="C13" s="43"/>
      <c r="D13" s="66" t="s">
        <v>225</v>
      </c>
      <c r="E13" s="197"/>
      <c r="F13" s="197">
        <v>4122</v>
      </c>
      <c r="G13" s="66" t="s">
        <v>219</v>
      </c>
      <c r="H13" s="42">
        <v>14726.85</v>
      </c>
      <c r="I13" s="44">
        <v>1122.55</v>
      </c>
      <c r="J13" s="71">
        <f t="shared" si="0"/>
        <v>15849.4</v>
      </c>
    </row>
    <row r="14" spans="1:10" ht="12.95" customHeight="1" x14ac:dyDescent="0.25">
      <c r="A14" s="218"/>
      <c r="B14" s="91" t="s">
        <v>227</v>
      </c>
      <c r="C14" s="43"/>
      <c r="D14" s="66" t="s">
        <v>225</v>
      </c>
      <c r="E14" s="197">
        <v>4350</v>
      </c>
      <c r="F14" s="197">
        <v>5336</v>
      </c>
      <c r="G14" s="66" t="s">
        <v>219</v>
      </c>
      <c r="H14" s="42">
        <v>14726.85</v>
      </c>
      <c r="I14" s="44">
        <v>1122.55</v>
      </c>
      <c r="J14" s="71">
        <f t="shared" si="0"/>
        <v>15849.4</v>
      </c>
    </row>
    <row r="15" spans="1:10" ht="12.95" customHeight="1" x14ac:dyDescent="0.25">
      <c r="A15" s="218"/>
      <c r="B15" s="91" t="s">
        <v>226</v>
      </c>
      <c r="C15" s="43"/>
      <c r="D15" s="66" t="s">
        <v>225</v>
      </c>
      <c r="E15" s="197"/>
      <c r="F15" s="197">
        <v>4122</v>
      </c>
      <c r="G15" s="66" t="s">
        <v>220</v>
      </c>
      <c r="H15" s="42">
        <v>1868.43</v>
      </c>
      <c r="I15" s="44">
        <v>98.25</v>
      </c>
      <c r="J15" s="71">
        <f t="shared" si="0"/>
        <v>1966.68</v>
      </c>
    </row>
    <row r="16" spans="1:10" ht="12.95" customHeight="1" x14ac:dyDescent="0.25">
      <c r="A16" s="218"/>
      <c r="B16" s="91" t="s">
        <v>227</v>
      </c>
      <c r="C16" s="43"/>
      <c r="D16" s="66" t="s">
        <v>225</v>
      </c>
      <c r="E16" s="197">
        <v>4359</v>
      </c>
      <c r="F16" s="197">
        <v>5336</v>
      </c>
      <c r="G16" s="66" t="s">
        <v>220</v>
      </c>
      <c r="H16" s="42">
        <v>1868.43</v>
      </c>
      <c r="I16" s="44">
        <v>98.25</v>
      </c>
      <c r="J16" s="71">
        <f t="shared" si="0"/>
        <v>1966.68</v>
      </c>
    </row>
    <row r="17" spans="1:15" ht="12.95" customHeight="1" x14ac:dyDescent="0.25">
      <c r="A17" s="218"/>
      <c r="B17" s="91" t="s">
        <v>226</v>
      </c>
      <c r="C17" s="43"/>
      <c r="D17" s="66" t="s">
        <v>225</v>
      </c>
      <c r="E17" s="197"/>
      <c r="F17" s="197">
        <v>4122</v>
      </c>
      <c r="G17" s="66" t="s">
        <v>221</v>
      </c>
      <c r="H17" s="42">
        <v>9765.11</v>
      </c>
      <c r="I17" s="44">
        <v>656.65</v>
      </c>
      <c r="J17" s="71">
        <f t="shared" si="0"/>
        <v>10421.76</v>
      </c>
    </row>
    <row r="18" spans="1:15" ht="12.95" customHeight="1" x14ac:dyDescent="0.25">
      <c r="A18" s="218"/>
      <c r="B18" s="91" t="s">
        <v>227</v>
      </c>
      <c r="C18" s="43"/>
      <c r="D18" s="66" t="s">
        <v>225</v>
      </c>
      <c r="E18" s="197">
        <v>4357</v>
      </c>
      <c r="F18" s="197">
        <v>5336</v>
      </c>
      <c r="G18" s="66" t="s">
        <v>221</v>
      </c>
      <c r="H18" s="42">
        <v>9765.11</v>
      </c>
      <c r="I18" s="44">
        <v>656.65</v>
      </c>
      <c r="J18" s="71">
        <f t="shared" si="0"/>
        <v>10421.76</v>
      </c>
    </row>
    <row r="19" spans="1:15" ht="12.95" customHeight="1" x14ac:dyDescent="0.25">
      <c r="A19" s="218"/>
      <c r="B19" s="91" t="s">
        <v>226</v>
      </c>
      <c r="C19" s="43"/>
      <c r="D19" s="66" t="s">
        <v>225</v>
      </c>
      <c r="E19" s="197"/>
      <c r="F19" s="197">
        <v>4122</v>
      </c>
      <c r="G19" s="66" t="s">
        <v>222</v>
      </c>
      <c r="H19" s="42">
        <v>3736.87</v>
      </c>
      <c r="I19" s="44">
        <v>196.51</v>
      </c>
      <c r="J19" s="71">
        <f t="shared" si="0"/>
        <v>3933.38</v>
      </c>
    </row>
    <row r="20" spans="1:15" ht="12.95" customHeight="1" x14ac:dyDescent="0.25">
      <c r="A20" s="218"/>
      <c r="B20" s="91" t="s">
        <v>227</v>
      </c>
      <c r="C20" s="43"/>
      <c r="D20" s="66" t="s">
        <v>225</v>
      </c>
      <c r="E20" s="197">
        <v>4359</v>
      </c>
      <c r="F20" s="197">
        <v>5336</v>
      </c>
      <c r="G20" s="66" t="s">
        <v>222</v>
      </c>
      <c r="H20" s="42">
        <v>3736.87</v>
      </c>
      <c r="I20" s="44">
        <v>196.51</v>
      </c>
      <c r="J20" s="71">
        <f t="shared" si="0"/>
        <v>3933.38</v>
      </c>
    </row>
    <row r="21" spans="1:15" ht="12.95" customHeight="1" x14ac:dyDescent="0.25">
      <c r="A21" s="209" t="s">
        <v>14</v>
      </c>
      <c r="B21" s="122" t="s">
        <v>211</v>
      </c>
      <c r="C21" s="67" t="s">
        <v>41</v>
      </c>
      <c r="D21" s="82" t="s">
        <v>212</v>
      </c>
      <c r="E21" s="72"/>
      <c r="F21" s="72">
        <v>4116</v>
      </c>
      <c r="G21" s="82" t="s">
        <v>123</v>
      </c>
      <c r="H21" s="92">
        <v>0</v>
      </c>
      <c r="I21" s="85">
        <v>36.200000000000003</v>
      </c>
      <c r="J21" s="77">
        <f t="shared" si="0"/>
        <v>36.200000000000003</v>
      </c>
      <c r="K21" s="207">
        <f>I21+I22</f>
        <v>2892.66</v>
      </c>
    </row>
    <row r="22" spans="1:15" ht="12.95" customHeight="1" x14ac:dyDescent="0.25">
      <c r="A22" s="210"/>
      <c r="B22" s="122" t="s">
        <v>224</v>
      </c>
      <c r="C22" s="67" t="s">
        <v>41</v>
      </c>
      <c r="D22" s="82" t="s">
        <v>214</v>
      </c>
      <c r="E22" s="72"/>
      <c r="F22" s="72">
        <v>4216</v>
      </c>
      <c r="G22" s="82" t="s">
        <v>213</v>
      </c>
      <c r="H22" s="92">
        <v>0</v>
      </c>
      <c r="I22" s="85">
        <v>2856.46</v>
      </c>
      <c r="J22" s="77">
        <f t="shared" si="0"/>
        <v>2856.46</v>
      </c>
      <c r="K22" s="208"/>
    </row>
    <row r="23" spans="1:15" ht="12.95" customHeight="1" x14ac:dyDescent="0.25">
      <c r="A23" s="214"/>
      <c r="B23" s="68" t="s">
        <v>223</v>
      </c>
      <c r="C23" s="43"/>
      <c r="D23" s="66"/>
      <c r="E23" s="184"/>
      <c r="F23" s="184">
        <v>1211</v>
      </c>
      <c r="G23" s="66"/>
      <c r="H23" s="42">
        <v>175000</v>
      </c>
      <c r="I23" s="44">
        <v>-2892.66</v>
      </c>
      <c r="J23" s="71">
        <f t="shared" si="0"/>
        <v>172107.34</v>
      </c>
      <c r="L23" s="183"/>
    </row>
    <row r="24" spans="1:15" ht="12.95" customHeight="1" x14ac:dyDescent="0.25">
      <c r="A24" s="8"/>
      <c r="B24" s="185"/>
      <c r="C24" s="186"/>
      <c r="D24" s="186"/>
      <c r="E24" s="219" t="s">
        <v>15</v>
      </c>
      <c r="F24" s="220"/>
      <c r="G24" s="221"/>
      <c r="H24" s="83">
        <f>H5+H7+H9+H11+H13+H15+H17+H19+H21+H22+H23</f>
        <v>220653.55</v>
      </c>
      <c r="I24" s="83">
        <f t="shared" ref="I24:J24" si="1">I5+I7+I9+I11+I13+I15+I17+I19+I21+I22+I23</f>
        <v>2985.38</v>
      </c>
      <c r="J24" s="83">
        <f t="shared" si="1"/>
        <v>223638.93</v>
      </c>
      <c r="L24" s="78">
        <v>1000</v>
      </c>
      <c r="M24" s="63" t="s">
        <v>37</v>
      </c>
      <c r="N24" s="79">
        <v>225.42</v>
      </c>
      <c r="O24" s="63" t="s">
        <v>36</v>
      </c>
    </row>
    <row r="25" spans="1:15" ht="12.95" customHeight="1" x14ac:dyDescent="0.25">
      <c r="A25" s="8"/>
      <c r="B25" s="187" t="s">
        <v>35</v>
      </c>
      <c r="C25" s="186"/>
      <c r="D25" s="186"/>
      <c r="E25" s="212" t="s">
        <v>16</v>
      </c>
      <c r="F25" s="212"/>
      <c r="G25" s="212"/>
      <c r="H25" s="83">
        <f>H6+H8+H10+H12+H14+H16+H18+H20</f>
        <v>45653.55</v>
      </c>
      <c r="I25" s="83">
        <f t="shared" ref="I25:J25" si="2">I6+I8+I10+I12+I14+I16+I18+I20</f>
        <v>2985.38</v>
      </c>
      <c r="J25" s="83">
        <f t="shared" si="2"/>
        <v>48638.93</v>
      </c>
      <c r="K25" s="64"/>
      <c r="M25" s="63" t="s">
        <v>38</v>
      </c>
      <c r="N25" s="80">
        <v>774.58</v>
      </c>
    </row>
    <row r="26" spans="1:15" ht="12.95" customHeight="1" x14ac:dyDescent="0.25">
      <c r="A26" s="8"/>
      <c r="B26" s="188"/>
      <c r="C26" s="186"/>
      <c r="D26" s="186"/>
      <c r="E26" s="212" t="s">
        <v>17</v>
      </c>
      <c r="F26" s="212"/>
      <c r="G26" s="212"/>
      <c r="H26" s="83">
        <v>0</v>
      </c>
      <c r="I26" s="83">
        <v>0</v>
      </c>
      <c r="J26" s="83">
        <v>0</v>
      </c>
      <c r="N26" s="79">
        <f>SUM(N24:N25)</f>
        <v>1000</v>
      </c>
    </row>
    <row r="27" spans="1:15" ht="12.95" customHeight="1" x14ac:dyDescent="0.25">
      <c r="A27" s="14"/>
      <c r="B27" s="189"/>
      <c r="C27" s="190"/>
      <c r="D27" s="190"/>
      <c r="E27" s="212" t="s">
        <v>18</v>
      </c>
      <c r="F27" s="212"/>
      <c r="G27" s="212"/>
      <c r="H27" s="191">
        <f>H24-H25-H26</f>
        <v>175000</v>
      </c>
      <c r="I27" s="191">
        <f t="shared" ref="I27:J27" si="3">I24-I25-I26</f>
        <v>0</v>
      </c>
      <c r="J27" s="191">
        <f t="shared" si="3"/>
        <v>175000</v>
      </c>
    </row>
    <row r="28" spans="1:15" ht="12.95" customHeight="1" x14ac:dyDescent="0.25">
      <c r="A28" s="17" t="s">
        <v>19</v>
      </c>
      <c r="B28" s="189"/>
      <c r="C28" s="190"/>
      <c r="D28" s="190"/>
      <c r="E28" s="192"/>
      <c r="F28" s="193"/>
      <c r="G28" s="193"/>
      <c r="H28" s="194"/>
      <c r="I28" s="194"/>
      <c r="J28" s="195"/>
    </row>
    <row r="29" spans="1:15" ht="12.95" customHeight="1" x14ac:dyDescent="0.25">
      <c r="A29" s="215" t="s">
        <v>12</v>
      </c>
      <c r="B29" s="200" t="s">
        <v>231</v>
      </c>
      <c r="C29" s="184"/>
      <c r="D29" s="184"/>
      <c r="E29" s="184">
        <v>2223</v>
      </c>
      <c r="F29" s="184">
        <v>5164</v>
      </c>
      <c r="G29" s="66" t="s">
        <v>229</v>
      </c>
      <c r="H29" s="42">
        <v>28</v>
      </c>
      <c r="I29" s="44">
        <v>-6</v>
      </c>
      <c r="J29" s="71">
        <f t="shared" ref="J29:J32" si="4">SUM(H29:I29)</f>
        <v>22</v>
      </c>
    </row>
    <row r="30" spans="1:15" ht="12.95" customHeight="1" x14ac:dyDescent="0.25">
      <c r="A30" s="216"/>
      <c r="B30" s="201" t="s">
        <v>232</v>
      </c>
      <c r="C30" s="199"/>
      <c r="D30" s="199"/>
      <c r="E30" s="199">
        <v>2223</v>
      </c>
      <c r="F30" s="199">
        <v>5169</v>
      </c>
      <c r="G30" s="66" t="s">
        <v>229</v>
      </c>
      <c r="H30" s="42">
        <v>80</v>
      </c>
      <c r="I30" s="44">
        <v>6</v>
      </c>
      <c r="J30" s="71">
        <f t="shared" si="4"/>
        <v>86</v>
      </c>
    </row>
    <row r="31" spans="1:15" ht="12.95" customHeight="1" x14ac:dyDescent="0.25">
      <c r="A31" s="216"/>
      <c r="B31" s="201" t="s">
        <v>233</v>
      </c>
      <c r="C31" s="43"/>
      <c r="D31" s="43"/>
      <c r="E31" s="184">
        <v>2223</v>
      </c>
      <c r="F31" s="184">
        <v>5168</v>
      </c>
      <c r="G31" s="66" t="s">
        <v>230</v>
      </c>
      <c r="H31" s="42">
        <v>15</v>
      </c>
      <c r="I31" s="44">
        <v>1.5</v>
      </c>
      <c r="J31" s="71">
        <f t="shared" si="4"/>
        <v>16.5</v>
      </c>
      <c r="K31" s="81"/>
    </row>
    <row r="32" spans="1:15" ht="12.95" customHeight="1" x14ac:dyDescent="0.25">
      <c r="A32" s="217"/>
      <c r="B32" s="201" t="s">
        <v>234</v>
      </c>
      <c r="C32" s="43"/>
      <c r="D32" s="43"/>
      <c r="E32" s="184">
        <v>2223</v>
      </c>
      <c r="F32" s="184">
        <v>5171</v>
      </c>
      <c r="G32" s="66" t="s">
        <v>230</v>
      </c>
      <c r="H32" s="42">
        <v>50</v>
      </c>
      <c r="I32" s="44">
        <v>-1.5</v>
      </c>
      <c r="J32" s="71">
        <f t="shared" si="4"/>
        <v>48.5</v>
      </c>
      <c r="K32" s="81"/>
    </row>
    <row r="33" spans="1:10" ht="12.75" customHeight="1" x14ac:dyDescent="0.25">
      <c r="A33" s="14"/>
      <c r="B33" s="18"/>
      <c r="C33" s="19"/>
      <c r="D33" s="19"/>
      <c r="E33" s="235" t="s">
        <v>20</v>
      </c>
      <c r="F33" s="236"/>
      <c r="G33" s="237"/>
      <c r="H33" s="107">
        <f>SUM(H29:H32)</f>
        <v>173</v>
      </c>
      <c r="I33" s="107">
        <f>SUM(I29:I32)</f>
        <v>0</v>
      </c>
      <c r="J33" s="107">
        <f>SUM(J29:J32)</f>
        <v>173</v>
      </c>
    </row>
    <row r="34" spans="1:10" ht="12.75" customHeight="1" x14ac:dyDescent="0.25">
      <c r="A34" s="39" t="s">
        <v>21</v>
      </c>
      <c r="B34" s="18"/>
      <c r="C34" s="19"/>
      <c r="D34" s="19"/>
      <c r="E34" s="20"/>
      <c r="F34" s="18"/>
      <c r="G34" s="18"/>
      <c r="H34" s="105"/>
      <c r="I34" s="105"/>
      <c r="J34" s="106"/>
    </row>
    <row r="35" spans="1:10" ht="12.75" customHeight="1" x14ac:dyDescent="0.25">
      <c r="A35" s="198" t="s">
        <v>12</v>
      </c>
      <c r="B35" s="68"/>
      <c r="C35" s="43"/>
      <c r="D35" s="196"/>
      <c r="E35" s="196"/>
      <c r="F35" s="196"/>
      <c r="G35" s="66"/>
      <c r="H35" s="42">
        <v>0</v>
      </c>
      <c r="I35" s="44">
        <v>0</v>
      </c>
      <c r="J35" s="130">
        <f t="shared" ref="J35" si="5">H35+I35</f>
        <v>0</v>
      </c>
    </row>
    <row r="36" spans="1:10" ht="12.95" customHeight="1" x14ac:dyDescent="0.25">
      <c r="A36" s="47"/>
      <c r="B36" s="48"/>
      <c r="C36" s="49"/>
      <c r="D36" s="49"/>
      <c r="E36" s="234" t="s">
        <v>22</v>
      </c>
      <c r="F36" s="234"/>
      <c r="G36" s="234"/>
      <c r="H36" s="90">
        <f>SUM(H35:H35)</f>
        <v>0</v>
      </c>
      <c r="I36" s="90">
        <f>SUM(I35:I35)</f>
        <v>0</v>
      </c>
      <c r="J36" s="90">
        <f>SUM(J35:J35)</f>
        <v>0</v>
      </c>
    </row>
    <row r="37" spans="1:10" ht="12.95" customHeight="1" x14ac:dyDescent="0.25">
      <c r="A37" s="50" t="s">
        <v>32</v>
      </c>
      <c r="B37" s="51"/>
      <c r="C37" s="52"/>
      <c r="D37" s="52"/>
      <c r="E37" s="53"/>
      <c r="F37" s="53"/>
      <c r="G37" s="53"/>
      <c r="H37" s="34"/>
      <c r="I37" s="35"/>
      <c r="J37" s="13"/>
    </row>
    <row r="38" spans="1:10" ht="12.95" customHeight="1" x14ac:dyDescent="0.25">
      <c r="A38" s="89" t="s">
        <v>12</v>
      </c>
      <c r="B38" s="68"/>
      <c r="C38" s="43"/>
      <c r="D38" s="46"/>
      <c r="E38" s="69"/>
      <c r="F38" s="66"/>
      <c r="G38" s="66"/>
      <c r="H38" s="42"/>
      <c r="I38" s="44">
        <v>0</v>
      </c>
      <c r="J38" s="42">
        <f>H38+I38</f>
        <v>0</v>
      </c>
    </row>
    <row r="39" spans="1:10" ht="12.95" customHeight="1" x14ac:dyDescent="0.25">
      <c r="A39" s="16"/>
      <c r="B39" s="15"/>
      <c r="C39" s="16"/>
      <c r="D39" s="16"/>
      <c r="E39" s="228" t="s">
        <v>33</v>
      </c>
      <c r="F39" s="229"/>
      <c r="G39" s="230"/>
      <c r="H39" s="54">
        <f>SUM(H38:H38)</f>
        <v>0</v>
      </c>
      <c r="I39" s="37">
        <f>SUM(I38:I38)</f>
        <v>0</v>
      </c>
      <c r="J39" s="54">
        <f>SUM(J38:J38)</f>
        <v>0</v>
      </c>
    </row>
    <row r="40" spans="1:10" ht="12.95" customHeight="1" x14ac:dyDescent="0.25">
      <c r="A40" s="16"/>
      <c r="B40" s="15"/>
      <c r="C40" s="16"/>
      <c r="D40" s="16"/>
      <c r="E40" s="23"/>
      <c r="F40" s="23"/>
      <c r="G40" s="24"/>
      <c r="H40" s="34"/>
      <c r="I40" s="35"/>
      <c r="J40" s="36"/>
    </row>
    <row r="41" spans="1:10" ht="12.95" customHeight="1" x14ac:dyDescent="0.25">
      <c r="A41" s="3"/>
      <c r="B41" s="74" t="s">
        <v>31</v>
      </c>
      <c r="C41" s="19"/>
      <c r="D41" s="19"/>
      <c r="E41" s="231" t="s">
        <v>15</v>
      </c>
      <c r="F41" s="232"/>
      <c r="G41" s="232"/>
      <c r="H41" s="233"/>
      <c r="I41" s="22">
        <f>I24</f>
        <v>2985.38</v>
      </c>
      <c r="J41" s="40"/>
    </row>
    <row r="42" spans="1:10" ht="12.95" customHeight="1" x14ac:dyDescent="0.25">
      <c r="A42" s="3"/>
      <c r="B42" s="75"/>
      <c r="C42" s="19"/>
      <c r="D42" s="19"/>
      <c r="E42" s="231" t="s">
        <v>23</v>
      </c>
      <c r="F42" s="232"/>
      <c r="G42" s="232"/>
      <c r="H42" s="233"/>
      <c r="I42" s="22">
        <f>I33+I25</f>
        <v>2985.38</v>
      </c>
      <c r="J42" s="14"/>
    </row>
    <row r="43" spans="1:10" ht="12.95" customHeight="1" x14ac:dyDescent="0.25">
      <c r="A43" s="3"/>
      <c r="B43" s="75"/>
      <c r="C43" s="19"/>
      <c r="D43" s="19"/>
      <c r="E43" s="231" t="s">
        <v>24</v>
      </c>
      <c r="F43" s="232"/>
      <c r="G43" s="232"/>
      <c r="H43" s="233"/>
      <c r="I43" s="22">
        <f>I36+I26</f>
        <v>0</v>
      </c>
      <c r="J43" s="41"/>
    </row>
    <row r="44" spans="1:10" ht="12.95" customHeight="1" x14ac:dyDescent="0.25">
      <c r="A44" s="3"/>
      <c r="B44" s="75"/>
      <c r="C44" s="19"/>
      <c r="D44" s="19"/>
      <c r="E44" s="231" t="s">
        <v>25</v>
      </c>
      <c r="F44" s="232"/>
      <c r="G44" s="232"/>
      <c r="H44" s="233"/>
      <c r="I44" s="22">
        <f>I42+I43</f>
        <v>2985.38</v>
      </c>
      <c r="J44" s="41"/>
    </row>
    <row r="45" spans="1:10" ht="12.95" customHeight="1" x14ac:dyDescent="0.25">
      <c r="A45" s="3"/>
      <c r="B45" s="75"/>
      <c r="C45" s="19"/>
      <c r="D45" s="19"/>
      <c r="E45" s="225" t="s">
        <v>26</v>
      </c>
      <c r="F45" s="226"/>
      <c r="G45" s="226"/>
      <c r="H45" s="227"/>
      <c r="I45" s="22">
        <f>I41-I44</f>
        <v>0</v>
      </c>
      <c r="J45" s="41"/>
    </row>
    <row r="46" spans="1:10" ht="12.95" customHeight="1" x14ac:dyDescent="0.25">
      <c r="A46" s="3"/>
      <c r="B46" s="75"/>
      <c r="C46" s="19"/>
      <c r="D46" s="19"/>
      <c r="E46" s="225" t="s">
        <v>27</v>
      </c>
      <c r="F46" s="226"/>
      <c r="G46" s="226"/>
      <c r="H46" s="227"/>
      <c r="I46" s="22">
        <f>I39</f>
        <v>0</v>
      </c>
      <c r="J46" s="41"/>
    </row>
    <row r="47" spans="1:10" ht="12.95" customHeight="1" x14ac:dyDescent="0.25">
      <c r="A47" s="3"/>
      <c r="B47" s="56"/>
      <c r="C47" s="31"/>
      <c r="D47" s="31"/>
      <c r="E47" s="32"/>
      <c r="F47" s="3"/>
      <c r="G47" s="18"/>
      <c r="H47" s="55">
        <v>45644</v>
      </c>
      <c r="I47" s="56"/>
      <c r="J47" s="57">
        <v>45644</v>
      </c>
    </row>
    <row r="48" spans="1:10" ht="12.95" customHeight="1" x14ac:dyDescent="0.25">
      <c r="A48" s="3"/>
      <c r="B48" s="74" t="s">
        <v>34</v>
      </c>
      <c r="C48" s="19"/>
      <c r="D48" s="19"/>
      <c r="E48" s="33" t="s">
        <v>28</v>
      </c>
      <c r="F48" s="25"/>
      <c r="G48" s="26"/>
      <c r="H48" s="58">
        <v>658435.32999999996</v>
      </c>
      <c r="I48" s="59">
        <f>I41</f>
        <v>2985.38</v>
      </c>
      <c r="J48" s="59">
        <f>H48+I48</f>
        <v>661420.71</v>
      </c>
    </row>
    <row r="49" spans="1:10" ht="12.95" customHeight="1" x14ac:dyDescent="0.25">
      <c r="A49" s="3"/>
      <c r="B49" s="75"/>
      <c r="C49" s="19"/>
      <c r="D49" s="19"/>
      <c r="E49" s="27" t="s">
        <v>23</v>
      </c>
      <c r="F49" s="28"/>
      <c r="G49" s="21"/>
      <c r="H49" s="60">
        <v>549871.64</v>
      </c>
      <c r="I49" s="59">
        <f>I33+I25</f>
        <v>2985.38</v>
      </c>
      <c r="J49" s="61">
        <f>H49+I49</f>
        <v>552857.02</v>
      </c>
    </row>
    <row r="50" spans="1:10" ht="12.95" customHeight="1" x14ac:dyDescent="0.25">
      <c r="A50" s="3"/>
      <c r="B50" s="75"/>
      <c r="C50" s="19"/>
      <c r="D50" s="19"/>
      <c r="E50" s="14" t="s">
        <v>24</v>
      </c>
      <c r="F50" s="18"/>
      <c r="G50" s="29"/>
      <c r="H50" s="60">
        <v>241471.75</v>
      </c>
      <c r="I50" s="59">
        <f>I36+I26</f>
        <v>0</v>
      </c>
      <c r="J50" s="61">
        <f>H50+I50</f>
        <v>241471.75</v>
      </c>
    </row>
    <row r="51" spans="1:10" ht="12.95" customHeight="1" x14ac:dyDescent="0.25">
      <c r="A51" s="3"/>
      <c r="B51" s="76"/>
      <c r="C51" s="31"/>
      <c r="D51" s="31"/>
      <c r="E51" s="30" t="s">
        <v>29</v>
      </c>
      <c r="F51" s="28"/>
      <c r="G51" s="21"/>
      <c r="H51" s="59">
        <f>H49+H50</f>
        <v>791343.39</v>
      </c>
      <c r="I51" s="59">
        <f>SUM(I49:I50)</f>
        <v>2985.38</v>
      </c>
      <c r="J51" s="59">
        <f>SUM(J49:J50)</f>
        <v>794328.77</v>
      </c>
    </row>
    <row r="52" spans="1:10" ht="12.95" customHeight="1" x14ac:dyDescent="0.25">
      <c r="A52" s="3"/>
      <c r="B52" s="56"/>
      <c r="C52" s="31"/>
      <c r="D52" s="31"/>
      <c r="E52" s="14" t="s">
        <v>18</v>
      </c>
      <c r="F52" s="18"/>
      <c r="G52" s="29"/>
      <c r="H52" s="61">
        <f>H48-H51</f>
        <v>-132908.06000000006</v>
      </c>
      <c r="I52" s="59">
        <f>I48-I51</f>
        <v>0</v>
      </c>
      <c r="J52" s="61">
        <f>J48-J51</f>
        <v>-132908.06000000006</v>
      </c>
    </row>
    <row r="53" spans="1:10" ht="12.95" customHeight="1" x14ac:dyDescent="0.25">
      <c r="A53" s="3"/>
      <c r="B53" s="73" t="s">
        <v>48</v>
      </c>
      <c r="C53" s="31"/>
      <c r="D53" s="31"/>
      <c r="E53" s="27" t="s">
        <v>30</v>
      </c>
      <c r="F53" s="28"/>
      <c r="G53" s="21"/>
      <c r="H53" s="62">
        <v>132908.06</v>
      </c>
      <c r="I53" s="59">
        <f>I46</f>
        <v>0</v>
      </c>
      <c r="J53" s="61">
        <f>H53+I53</f>
        <v>132908.06</v>
      </c>
    </row>
    <row r="54" spans="1:10" ht="12.95" customHeight="1" x14ac:dyDescent="0.25"/>
    <row r="55" spans="1:10" ht="12.95" customHeight="1" x14ac:dyDescent="0.25"/>
    <row r="56" spans="1:10" ht="12.95" customHeight="1" x14ac:dyDescent="0.25"/>
    <row r="57" spans="1:10" ht="12.95" customHeight="1" x14ac:dyDescent="0.25"/>
    <row r="58" spans="1:10" ht="12.95" customHeight="1" x14ac:dyDescent="0.25"/>
    <row r="59" spans="1:10" ht="12.95" customHeight="1" x14ac:dyDescent="0.25"/>
    <row r="60" spans="1:10" ht="12.95" customHeight="1" x14ac:dyDescent="0.25"/>
    <row r="61" spans="1:10" ht="12.95" customHeight="1" x14ac:dyDescent="0.25"/>
    <row r="62" spans="1:10" ht="12.95" customHeight="1" x14ac:dyDescent="0.25"/>
    <row r="63" spans="1:10" ht="12.95" customHeight="1" x14ac:dyDescent="0.25"/>
    <row r="64" spans="1:10" ht="12.95" customHeight="1" x14ac:dyDescent="0.25"/>
    <row r="65" ht="12.95" customHeight="1" x14ac:dyDescent="0.25"/>
  </sheetData>
  <mergeCells count="23">
    <mergeCell ref="E44:H44"/>
    <mergeCell ref="E45:H45"/>
    <mergeCell ref="E46:H46"/>
    <mergeCell ref="A21:A23"/>
    <mergeCell ref="E36:G36"/>
    <mergeCell ref="E39:G39"/>
    <mergeCell ref="E41:H41"/>
    <mergeCell ref="E42:H42"/>
    <mergeCell ref="E43:H43"/>
    <mergeCell ref="E33:G33"/>
    <mergeCell ref="E27:G27"/>
    <mergeCell ref="K21:K22"/>
    <mergeCell ref="E24:G24"/>
    <mergeCell ref="E25:G25"/>
    <mergeCell ref="E26:G26"/>
    <mergeCell ref="A29:A32"/>
    <mergeCell ref="A7:A20"/>
    <mergeCell ref="A5:A6"/>
    <mergeCell ref="H1:J1"/>
    <mergeCell ref="B2:B3"/>
    <mergeCell ref="E2:E3"/>
    <mergeCell ref="F2:F3"/>
    <mergeCell ref="G2:G3"/>
  </mergeCells>
  <conditionalFormatting sqref="C24:D26 B1:B2">
    <cfRule type="expression" dxfId="92" priority="64" stopIfTrue="1">
      <formula>#REF!="Z"</formula>
    </cfRule>
    <cfRule type="expression" dxfId="91" priority="65" stopIfTrue="1">
      <formula>#REF!="T"</formula>
    </cfRule>
    <cfRule type="expression" dxfId="90" priority="66" stopIfTrue="1">
      <formula>#REF!="Y"</formula>
    </cfRule>
  </conditionalFormatting>
  <conditionalFormatting sqref="H49">
    <cfRule type="expression" dxfId="89" priority="61" stopIfTrue="1">
      <formula>$J49="Z"</formula>
    </cfRule>
    <cfRule type="expression" dxfId="88" priority="62" stopIfTrue="1">
      <formula>$J49="T"</formula>
    </cfRule>
    <cfRule type="expression" dxfId="87" priority="63" stopIfTrue="1">
      <formula>$J49="Y"</formula>
    </cfRule>
  </conditionalFormatting>
  <conditionalFormatting sqref="H50">
    <cfRule type="expression" dxfId="86" priority="58" stopIfTrue="1">
      <formula>$J50="Z"</formula>
    </cfRule>
    <cfRule type="expression" dxfId="85" priority="59" stopIfTrue="1">
      <formula>$J50="T"</formula>
    </cfRule>
    <cfRule type="expression" dxfId="84" priority="60" stopIfTrue="1">
      <formula>$J50="Y"</formula>
    </cfRule>
  </conditionalFormatting>
  <conditionalFormatting sqref="H48">
    <cfRule type="expression" dxfId="83" priority="55" stopIfTrue="1">
      <formula>$J48="Z"</formula>
    </cfRule>
    <cfRule type="expression" dxfId="82" priority="56" stopIfTrue="1">
      <formula>$J48="T"</formula>
    </cfRule>
    <cfRule type="expression" dxfId="81" priority="57" stopIfTrue="1">
      <formula>$J48="Y"</formula>
    </cfRule>
  </conditionalFormatting>
  <conditionalFormatting sqref="H49">
    <cfRule type="expression" dxfId="80" priority="52" stopIfTrue="1">
      <formula>$J49="Z"</formula>
    </cfRule>
    <cfRule type="expression" dxfId="79" priority="53" stopIfTrue="1">
      <formula>$J49="T"</formula>
    </cfRule>
    <cfRule type="expression" dxfId="78" priority="54" stopIfTrue="1">
      <formula>$J49="Y"</formula>
    </cfRule>
  </conditionalFormatting>
  <conditionalFormatting sqref="H50">
    <cfRule type="expression" dxfId="77" priority="49" stopIfTrue="1">
      <formula>$J50="Z"</formula>
    </cfRule>
    <cfRule type="expression" dxfId="76" priority="50" stopIfTrue="1">
      <formula>$J50="T"</formula>
    </cfRule>
    <cfRule type="expression" dxfId="75" priority="51" stopIfTrue="1">
      <formula>$J50="Y"</formula>
    </cfRule>
  </conditionalFormatting>
  <conditionalFormatting sqref="B1:B2">
    <cfRule type="expression" dxfId="74" priority="67" stopIfTrue="1">
      <formula>#REF!="Z"</formula>
    </cfRule>
    <cfRule type="expression" dxfId="73" priority="68" stopIfTrue="1">
      <formula>#REF!="T"</formula>
    </cfRule>
    <cfRule type="expression" dxfId="72" priority="69" stopIfTrue="1">
      <formula>#REF!="Y"</formula>
    </cfRule>
  </conditionalFormatting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tabSelected="1" workbookViewId="0">
      <selection activeCell="N9" sqref="N9"/>
    </sheetView>
  </sheetViews>
  <sheetFormatPr defaultColWidth="9.140625" defaultRowHeight="15" x14ac:dyDescent="0.25"/>
  <cols>
    <col min="1" max="1" width="4" style="45" customWidth="1"/>
    <col min="2" max="2" width="72.5703125" style="45" customWidth="1"/>
    <col min="3" max="3" width="4.140625" style="45" customWidth="1"/>
    <col min="4" max="4" width="10.42578125" style="45" customWidth="1"/>
    <col min="5" max="5" width="6" style="45" customWidth="1"/>
    <col min="6" max="7" width="7.28515625" style="45" customWidth="1"/>
    <col min="8" max="8" width="10.7109375" style="45" customWidth="1"/>
    <col min="9" max="9" width="9.7109375" style="45" customWidth="1"/>
    <col min="10" max="10" width="10.85546875" style="45" customWidth="1"/>
    <col min="11" max="11" width="31.5703125" style="63" customWidth="1"/>
    <col min="12" max="12" width="18.7109375" style="63" customWidth="1"/>
    <col min="13" max="13" width="7.7109375" style="63" customWidth="1"/>
    <col min="14" max="14" width="9.7109375" style="63" bestFit="1" customWidth="1"/>
    <col min="15" max="15" width="10.85546875" style="63" customWidth="1"/>
    <col min="16" max="17" width="9.140625" style="63"/>
    <col min="18" max="16384" width="9.140625" style="45"/>
  </cols>
  <sheetData>
    <row r="1" spans="1:12" ht="12.95" customHeight="1" x14ac:dyDescent="0.25">
      <c r="A1" s="1" t="s">
        <v>237</v>
      </c>
      <c r="B1" s="38"/>
      <c r="C1" s="2"/>
      <c r="D1" s="2"/>
      <c r="E1" s="3"/>
      <c r="F1" s="3"/>
      <c r="G1" s="3"/>
      <c r="H1" s="222" t="s">
        <v>238</v>
      </c>
      <c r="I1" s="222"/>
      <c r="J1" s="222"/>
    </row>
    <row r="2" spans="1:12" ht="12.95" customHeight="1" x14ac:dyDescent="0.25">
      <c r="A2" s="4" t="s">
        <v>0</v>
      </c>
      <c r="B2" s="223" t="s">
        <v>1</v>
      </c>
      <c r="C2" s="4"/>
      <c r="D2" s="4" t="s">
        <v>2</v>
      </c>
      <c r="E2" s="223" t="s">
        <v>39</v>
      </c>
      <c r="F2" s="223" t="s">
        <v>3</v>
      </c>
      <c r="G2" s="223" t="s">
        <v>4</v>
      </c>
      <c r="H2" s="4" t="s">
        <v>5</v>
      </c>
      <c r="I2" s="4" t="s">
        <v>6</v>
      </c>
      <c r="J2" s="4" t="s">
        <v>7</v>
      </c>
    </row>
    <row r="3" spans="1:12" ht="12.95" customHeight="1" x14ac:dyDescent="0.25">
      <c r="A3" s="5" t="s">
        <v>8</v>
      </c>
      <c r="B3" s="224"/>
      <c r="C3" s="5"/>
      <c r="D3" s="5" t="s">
        <v>9</v>
      </c>
      <c r="E3" s="224"/>
      <c r="F3" s="224"/>
      <c r="G3" s="224"/>
      <c r="H3" s="5" t="s">
        <v>10</v>
      </c>
      <c r="I3" s="5" t="s">
        <v>46</v>
      </c>
      <c r="J3" s="5" t="s">
        <v>10</v>
      </c>
    </row>
    <row r="4" spans="1:12" ht="12.95" customHeight="1" x14ac:dyDescent="0.25">
      <c r="A4" s="6" t="s">
        <v>11</v>
      </c>
      <c r="B4" s="7"/>
      <c r="C4" s="46"/>
      <c r="D4" s="46"/>
      <c r="E4" s="65"/>
      <c r="F4" s="65"/>
      <c r="H4" s="65"/>
      <c r="I4" s="65"/>
      <c r="J4" s="65"/>
    </row>
    <row r="5" spans="1:12" ht="12.95" customHeight="1" x14ac:dyDescent="0.25">
      <c r="A5" s="218" t="s">
        <v>12</v>
      </c>
      <c r="B5" s="205" t="s">
        <v>51</v>
      </c>
      <c r="C5" s="67" t="s">
        <v>41</v>
      </c>
      <c r="D5" s="67"/>
      <c r="E5" s="72">
        <v>3745</v>
      </c>
      <c r="F5" s="72">
        <v>2321</v>
      </c>
      <c r="G5" s="82" t="s">
        <v>50</v>
      </c>
      <c r="H5" s="92">
        <v>0</v>
      </c>
      <c r="I5" s="85">
        <v>100</v>
      </c>
      <c r="J5" s="77">
        <f t="shared" ref="J5:J30" si="0">H5+I5</f>
        <v>100</v>
      </c>
    </row>
    <row r="6" spans="1:12" ht="12.95" customHeight="1" x14ac:dyDescent="0.25">
      <c r="A6" s="218"/>
      <c r="B6" s="205" t="s">
        <v>52</v>
      </c>
      <c r="C6" s="67" t="s">
        <v>41</v>
      </c>
      <c r="D6" s="67"/>
      <c r="E6" s="72">
        <v>3745</v>
      </c>
      <c r="F6" s="72">
        <v>5169</v>
      </c>
      <c r="G6" s="82" t="s">
        <v>50</v>
      </c>
      <c r="H6" s="92">
        <v>0</v>
      </c>
      <c r="I6" s="85">
        <v>100</v>
      </c>
      <c r="J6" s="77">
        <f t="shared" si="0"/>
        <v>100</v>
      </c>
    </row>
    <row r="7" spans="1:12" ht="12.95" customHeight="1" x14ac:dyDescent="0.25">
      <c r="A7" s="218" t="s">
        <v>13</v>
      </c>
      <c r="B7" s="91" t="s">
        <v>58</v>
      </c>
      <c r="C7" s="43"/>
      <c r="D7" s="66" t="s">
        <v>56</v>
      </c>
      <c r="E7" s="203">
        <v>3421</v>
      </c>
      <c r="F7" s="203">
        <v>5336</v>
      </c>
      <c r="G7" s="66" t="s">
        <v>55</v>
      </c>
      <c r="H7" s="42">
        <v>286</v>
      </c>
      <c r="I7" s="44">
        <v>-3.03</v>
      </c>
      <c r="J7" s="61">
        <f t="shared" si="0"/>
        <v>282.97000000000003</v>
      </c>
      <c r="K7" s="207">
        <f>I7+I8</f>
        <v>-6.06</v>
      </c>
    </row>
    <row r="8" spans="1:12" ht="12.95" customHeight="1" x14ac:dyDescent="0.25">
      <c r="A8" s="218"/>
      <c r="B8" s="91" t="s">
        <v>57</v>
      </c>
      <c r="C8" s="203"/>
      <c r="D8" s="66" t="s">
        <v>56</v>
      </c>
      <c r="E8" s="203"/>
      <c r="F8" s="203">
        <v>4122</v>
      </c>
      <c r="G8" s="66" t="s">
        <v>55</v>
      </c>
      <c r="H8" s="42">
        <v>286</v>
      </c>
      <c r="I8" s="44">
        <v>-3.03</v>
      </c>
      <c r="J8" s="61">
        <f t="shared" si="0"/>
        <v>282.97000000000003</v>
      </c>
      <c r="K8" s="208"/>
    </row>
    <row r="9" spans="1:12" ht="12.95" customHeight="1" x14ac:dyDescent="0.25">
      <c r="A9" s="202" t="s">
        <v>14</v>
      </c>
      <c r="B9" s="122" t="s">
        <v>68</v>
      </c>
      <c r="C9" s="67" t="s">
        <v>41</v>
      </c>
      <c r="D9" s="82" t="s">
        <v>158</v>
      </c>
      <c r="E9" s="72"/>
      <c r="F9" s="72">
        <v>4213</v>
      </c>
      <c r="G9" s="82" t="s">
        <v>67</v>
      </c>
      <c r="H9" s="92">
        <v>0</v>
      </c>
      <c r="I9" s="85">
        <v>27610.18</v>
      </c>
      <c r="J9" s="77">
        <f t="shared" si="0"/>
        <v>27610.18</v>
      </c>
      <c r="K9" s="63" t="s">
        <v>189</v>
      </c>
      <c r="L9" s="183" t="s">
        <v>201</v>
      </c>
    </row>
    <row r="10" spans="1:12" ht="12.95" customHeight="1" x14ac:dyDescent="0.25">
      <c r="A10" s="218" t="s">
        <v>40</v>
      </c>
      <c r="B10" s="205" t="s">
        <v>192</v>
      </c>
      <c r="C10" s="67" t="s">
        <v>41</v>
      </c>
      <c r="D10" s="82"/>
      <c r="E10" s="72">
        <v>3113</v>
      </c>
      <c r="F10" s="72">
        <v>2212</v>
      </c>
      <c r="G10" s="82" t="s">
        <v>179</v>
      </c>
      <c r="H10" s="92">
        <v>0</v>
      </c>
      <c r="I10" s="85">
        <v>13.68</v>
      </c>
      <c r="J10" s="77">
        <f t="shared" si="0"/>
        <v>13.68</v>
      </c>
      <c r="L10" s="183"/>
    </row>
    <row r="11" spans="1:12" ht="12.95" customHeight="1" x14ac:dyDescent="0.25">
      <c r="A11" s="218"/>
      <c r="B11" s="205" t="s">
        <v>192</v>
      </c>
      <c r="C11" s="67" t="s">
        <v>41</v>
      </c>
      <c r="D11" s="82"/>
      <c r="E11" s="72">
        <v>3113</v>
      </c>
      <c r="F11" s="72">
        <v>2212</v>
      </c>
      <c r="G11" s="82" t="s">
        <v>183</v>
      </c>
      <c r="H11" s="92">
        <v>0</v>
      </c>
      <c r="I11" s="85">
        <v>4.67</v>
      </c>
      <c r="J11" s="77">
        <f t="shared" si="0"/>
        <v>4.67</v>
      </c>
      <c r="K11" s="63" t="s">
        <v>193</v>
      </c>
      <c r="L11" s="183"/>
    </row>
    <row r="12" spans="1:12" ht="12.95" customHeight="1" x14ac:dyDescent="0.25">
      <c r="A12" s="218" t="s">
        <v>42</v>
      </c>
      <c r="B12" s="206" t="s">
        <v>228</v>
      </c>
      <c r="C12" s="43"/>
      <c r="D12" s="66" t="s">
        <v>210</v>
      </c>
      <c r="E12" s="203"/>
      <c r="F12" s="203">
        <v>4122</v>
      </c>
      <c r="G12" s="66" t="s">
        <v>55</v>
      </c>
      <c r="H12" s="42">
        <v>18</v>
      </c>
      <c r="I12" s="44">
        <v>17</v>
      </c>
      <c r="J12" s="71">
        <f t="shared" si="0"/>
        <v>35</v>
      </c>
      <c r="L12" s="183"/>
    </row>
    <row r="13" spans="1:12" ht="12.95" customHeight="1" x14ac:dyDescent="0.25">
      <c r="A13" s="218"/>
      <c r="B13" s="206" t="s">
        <v>235</v>
      </c>
      <c r="C13" s="43"/>
      <c r="D13" s="66" t="s">
        <v>210</v>
      </c>
      <c r="E13" s="203">
        <v>3421</v>
      </c>
      <c r="F13" s="203">
        <v>5336</v>
      </c>
      <c r="G13" s="66" t="s">
        <v>55</v>
      </c>
      <c r="H13" s="42">
        <v>18</v>
      </c>
      <c r="I13" s="44">
        <v>17</v>
      </c>
      <c r="J13" s="71">
        <f t="shared" si="0"/>
        <v>35</v>
      </c>
      <c r="L13" s="183"/>
    </row>
    <row r="14" spans="1:12" ht="12.95" customHeight="1" x14ac:dyDescent="0.25">
      <c r="A14" s="218" t="s">
        <v>43</v>
      </c>
      <c r="B14" s="91" t="s">
        <v>226</v>
      </c>
      <c r="C14" s="43"/>
      <c r="D14" s="66" t="s">
        <v>225</v>
      </c>
      <c r="E14" s="203"/>
      <c r="F14" s="203">
        <v>4122</v>
      </c>
      <c r="G14" s="66" t="s">
        <v>216</v>
      </c>
      <c r="H14" s="42">
        <v>999.73</v>
      </c>
      <c r="I14" s="44">
        <v>51.3</v>
      </c>
      <c r="J14" s="71">
        <f t="shared" si="0"/>
        <v>1051.03</v>
      </c>
      <c r="L14" s="183"/>
    </row>
    <row r="15" spans="1:12" ht="12.95" customHeight="1" x14ac:dyDescent="0.25">
      <c r="A15" s="218"/>
      <c r="B15" s="91" t="s">
        <v>227</v>
      </c>
      <c r="C15" s="43"/>
      <c r="D15" s="66" t="s">
        <v>225</v>
      </c>
      <c r="E15" s="203">
        <v>4356</v>
      </c>
      <c r="F15" s="203">
        <v>5336</v>
      </c>
      <c r="G15" s="66" t="s">
        <v>216</v>
      </c>
      <c r="H15" s="42">
        <v>999.73</v>
      </c>
      <c r="I15" s="44">
        <v>51.3</v>
      </c>
      <c r="J15" s="71">
        <f t="shared" si="0"/>
        <v>1051.03</v>
      </c>
      <c r="L15" s="183"/>
    </row>
    <row r="16" spans="1:12" ht="12.95" customHeight="1" x14ac:dyDescent="0.25">
      <c r="A16" s="218"/>
      <c r="B16" s="91" t="s">
        <v>226</v>
      </c>
      <c r="C16" s="43"/>
      <c r="D16" s="66" t="s">
        <v>225</v>
      </c>
      <c r="E16" s="203"/>
      <c r="F16" s="203">
        <v>4122</v>
      </c>
      <c r="G16" s="66" t="s">
        <v>217</v>
      </c>
      <c r="H16" s="42">
        <v>8797.59</v>
      </c>
      <c r="I16" s="44">
        <v>673.53</v>
      </c>
      <c r="J16" s="71">
        <f t="shared" si="0"/>
        <v>9471.1200000000008</v>
      </c>
      <c r="L16" s="183"/>
    </row>
    <row r="17" spans="1:15" ht="12.95" customHeight="1" x14ac:dyDescent="0.25">
      <c r="A17" s="218"/>
      <c r="B17" s="91" t="s">
        <v>227</v>
      </c>
      <c r="C17" s="43"/>
      <c r="D17" s="66" t="s">
        <v>225</v>
      </c>
      <c r="E17" s="203">
        <v>4350</v>
      </c>
      <c r="F17" s="203">
        <v>5336</v>
      </c>
      <c r="G17" s="66" t="s">
        <v>217</v>
      </c>
      <c r="H17" s="42">
        <v>8797.59</v>
      </c>
      <c r="I17" s="44">
        <v>673.53</v>
      </c>
      <c r="J17" s="71">
        <f t="shared" si="0"/>
        <v>9471.1200000000008</v>
      </c>
      <c r="L17" s="183"/>
    </row>
    <row r="18" spans="1:15" ht="12.95" customHeight="1" x14ac:dyDescent="0.25">
      <c r="A18" s="218"/>
      <c r="B18" s="91" t="s">
        <v>226</v>
      </c>
      <c r="C18" s="43"/>
      <c r="D18" s="66" t="s">
        <v>225</v>
      </c>
      <c r="E18" s="203"/>
      <c r="F18" s="203">
        <v>4122</v>
      </c>
      <c r="G18" s="66" t="s">
        <v>218</v>
      </c>
      <c r="H18" s="42">
        <v>5740.97</v>
      </c>
      <c r="I18" s="44">
        <v>169.59</v>
      </c>
      <c r="J18" s="71">
        <f t="shared" si="0"/>
        <v>5910.56</v>
      </c>
      <c r="L18" s="183"/>
    </row>
    <row r="19" spans="1:15" ht="12.95" customHeight="1" x14ac:dyDescent="0.25">
      <c r="A19" s="218"/>
      <c r="B19" s="91" t="s">
        <v>227</v>
      </c>
      <c r="C19" s="43"/>
      <c r="D19" s="66" t="s">
        <v>225</v>
      </c>
      <c r="E19" s="203">
        <v>4351</v>
      </c>
      <c r="F19" s="203">
        <v>5336</v>
      </c>
      <c r="G19" s="66" t="s">
        <v>218</v>
      </c>
      <c r="H19" s="42">
        <v>5740.97</v>
      </c>
      <c r="I19" s="44">
        <v>169.59</v>
      </c>
      <c r="J19" s="71">
        <f t="shared" si="0"/>
        <v>5910.56</v>
      </c>
      <c r="L19" s="183"/>
    </row>
    <row r="20" spans="1:15" ht="12.95" customHeight="1" x14ac:dyDescent="0.25">
      <c r="A20" s="218"/>
      <c r="B20" s="91" t="s">
        <v>226</v>
      </c>
      <c r="C20" s="43"/>
      <c r="D20" s="66" t="s">
        <v>225</v>
      </c>
      <c r="E20" s="203"/>
      <c r="F20" s="203">
        <v>4122</v>
      </c>
      <c r="G20" s="66" t="s">
        <v>219</v>
      </c>
      <c r="H20" s="42">
        <v>14726.85</v>
      </c>
      <c r="I20" s="44">
        <v>1122.55</v>
      </c>
      <c r="J20" s="71">
        <f t="shared" si="0"/>
        <v>15849.4</v>
      </c>
      <c r="L20" s="183"/>
    </row>
    <row r="21" spans="1:15" ht="12.95" customHeight="1" x14ac:dyDescent="0.25">
      <c r="A21" s="218"/>
      <c r="B21" s="91" t="s">
        <v>227</v>
      </c>
      <c r="C21" s="43"/>
      <c r="D21" s="66" t="s">
        <v>225</v>
      </c>
      <c r="E21" s="203">
        <v>4350</v>
      </c>
      <c r="F21" s="203">
        <v>5336</v>
      </c>
      <c r="G21" s="66" t="s">
        <v>219</v>
      </c>
      <c r="H21" s="42">
        <v>14726.85</v>
      </c>
      <c r="I21" s="44">
        <v>1122.55</v>
      </c>
      <c r="J21" s="71">
        <f t="shared" si="0"/>
        <v>15849.4</v>
      </c>
      <c r="L21" s="183"/>
    </row>
    <row r="22" spans="1:15" ht="12.95" customHeight="1" x14ac:dyDescent="0.25">
      <c r="A22" s="218"/>
      <c r="B22" s="91" t="s">
        <v>226</v>
      </c>
      <c r="C22" s="43"/>
      <c r="D22" s="66" t="s">
        <v>225</v>
      </c>
      <c r="E22" s="203"/>
      <c r="F22" s="203">
        <v>4122</v>
      </c>
      <c r="G22" s="66" t="s">
        <v>220</v>
      </c>
      <c r="H22" s="42">
        <v>1868.43</v>
      </c>
      <c r="I22" s="44">
        <v>98.25</v>
      </c>
      <c r="J22" s="71">
        <f t="shared" si="0"/>
        <v>1966.68</v>
      </c>
      <c r="L22" s="183"/>
    </row>
    <row r="23" spans="1:15" ht="12.95" customHeight="1" x14ac:dyDescent="0.25">
      <c r="A23" s="218"/>
      <c r="B23" s="91" t="s">
        <v>227</v>
      </c>
      <c r="C23" s="43"/>
      <c r="D23" s="66" t="s">
        <v>225</v>
      </c>
      <c r="E23" s="203">
        <v>4359</v>
      </c>
      <c r="F23" s="203">
        <v>5336</v>
      </c>
      <c r="G23" s="66" t="s">
        <v>220</v>
      </c>
      <c r="H23" s="42">
        <v>1868.43</v>
      </c>
      <c r="I23" s="44">
        <v>98.25</v>
      </c>
      <c r="J23" s="71">
        <f t="shared" si="0"/>
        <v>1966.68</v>
      </c>
      <c r="L23" s="183"/>
    </row>
    <row r="24" spans="1:15" ht="12.95" customHeight="1" x14ac:dyDescent="0.25">
      <c r="A24" s="218"/>
      <c r="B24" s="91" t="s">
        <v>226</v>
      </c>
      <c r="C24" s="43"/>
      <c r="D24" s="66" t="s">
        <v>225</v>
      </c>
      <c r="E24" s="203"/>
      <c r="F24" s="203">
        <v>4122</v>
      </c>
      <c r="G24" s="66" t="s">
        <v>221</v>
      </c>
      <c r="H24" s="42">
        <v>9765.11</v>
      </c>
      <c r="I24" s="44">
        <v>656.65</v>
      </c>
      <c r="J24" s="71">
        <f t="shared" si="0"/>
        <v>10421.76</v>
      </c>
      <c r="L24" s="183"/>
    </row>
    <row r="25" spans="1:15" ht="12.95" customHeight="1" x14ac:dyDescent="0.25">
      <c r="A25" s="218"/>
      <c r="B25" s="91" t="s">
        <v>227</v>
      </c>
      <c r="C25" s="43"/>
      <c r="D25" s="66" t="s">
        <v>225</v>
      </c>
      <c r="E25" s="203">
        <v>4357</v>
      </c>
      <c r="F25" s="203">
        <v>5336</v>
      </c>
      <c r="G25" s="66" t="s">
        <v>221</v>
      </c>
      <c r="H25" s="42">
        <v>9765.11</v>
      </c>
      <c r="I25" s="44">
        <v>656.65</v>
      </c>
      <c r="J25" s="71">
        <f t="shared" si="0"/>
        <v>10421.76</v>
      </c>
      <c r="L25" s="183"/>
    </row>
    <row r="26" spans="1:15" ht="12.95" customHeight="1" x14ac:dyDescent="0.25">
      <c r="A26" s="218"/>
      <c r="B26" s="91" t="s">
        <v>226</v>
      </c>
      <c r="C26" s="43"/>
      <c r="D26" s="66" t="s">
        <v>225</v>
      </c>
      <c r="E26" s="203"/>
      <c r="F26" s="203">
        <v>4122</v>
      </c>
      <c r="G26" s="66" t="s">
        <v>222</v>
      </c>
      <c r="H26" s="42">
        <v>3736.87</v>
      </c>
      <c r="I26" s="44">
        <v>196.51</v>
      </c>
      <c r="J26" s="71">
        <f t="shared" si="0"/>
        <v>3933.38</v>
      </c>
      <c r="L26" s="183"/>
    </row>
    <row r="27" spans="1:15" ht="12.95" customHeight="1" x14ac:dyDescent="0.25">
      <c r="A27" s="218"/>
      <c r="B27" s="91" t="s">
        <v>227</v>
      </c>
      <c r="C27" s="43"/>
      <c r="D27" s="66" t="s">
        <v>225</v>
      </c>
      <c r="E27" s="203">
        <v>4359</v>
      </c>
      <c r="F27" s="203">
        <v>5336</v>
      </c>
      <c r="G27" s="66" t="s">
        <v>222</v>
      </c>
      <c r="H27" s="42">
        <v>3736.87</v>
      </c>
      <c r="I27" s="44">
        <v>196.51</v>
      </c>
      <c r="J27" s="71">
        <f t="shared" si="0"/>
        <v>3933.38</v>
      </c>
      <c r="L27" s="183"/>
    </row>
    <row r="28" spans="1:15" ht="12.95" customHeight="1" x14ac:dyDescent="0.25">
      <c r="A28" s="218" t="s">
        <v>44</v>
      </c>
      <c r="B28" s="122" t="s">
        <v>211</v>
      </c>
      <c r="C28" s="67" t="s">
        <v>41</v>
      </c>
      <c r="D28" s="82" t="s">
        <v>212</v>
      </c>
      <c r="E28" s="72"/>
      <c r="F28" s="72">
        <v>4116</v>
      </c>
      <c r="G28" s="82" t="s">
        <v>123</v>
      </c>
      <c r="H28" s="92">
        <v>0</v>
      </c>
      <c r="I28" s="85">
        <v>36.200000000000003</v>
      </c>
      <c r="J28" s="77">
        <f t="shared" si="0"/>
        <v>36.200000000000003</v>
      </c>
      <c r="L28" s="183"/>
    </row>
    <row r="29" spans="1:15" ht="12.95" customHeight="1" x14ac:dyDescent="0.25">
      <c r="A29" s="218"/>
      <c r="B29" s="122" t="s">
        <v>224</v>
      </c>
      <c r="C29" s="67" t="s">
        <v>41</v>
      </c>
      <c r="D29" s="82" t="s">
        <v>214</v>
      </c>
      <c r="E29" s="72"/>
      <c r="F29" s="72">
        <v>4216</v>
      </c>
      <c r="G29" s="82" t="s">
        <v>213</v>
      </c>
      <c r="H29" s="92">
        <v>0</v>
      </c>
      <c r="I29" s="85">
        <v>2856.46</v>
      </c>
      <c r="J29" s="77">
        <f t="shared" si="0"/>
        <v>2856.46</v>
      </c>
      <c r="L29" s="183"/>
    </row>
    <row r="30" spans="1:15" ht="12.95" customHeight="1" x14ac:dyDescent="0.25">
      <c r="A30" s="218"/>
      <c r="B30" s="206" t="s">
        <v>223</v>
      </c>
      <c r="C30" s="43"/>
      <c r="D30" s="66"/>
      <c r="E30" s="203"/>
      <c r="F30" s="203">
        <v>1211</v>
      </c>
      <c r="G30" s="66"/>
      <c r="H30" s="42">
        <v>175000</v>
      </c>
      <c r="I30" s="44">
        <v>-2892.66</v>
      </c>
      <c r="J30" s="71">
        <f t="shared" si="0"/>
        <v>172107.34</v>
      </c>
      <c r="L30" s="183"/>
    </row>
    <row r="31" spans="1:15" ht="12.95" customHeight="1" x14ac:dyDescent="0.25">
      <c r="A31" s="8"/>
      <c r="B31" s="9"/>
      <c r="C31" s="10"/>
      <c r="D31" s="10"/>
      <c r="E31" s="219" t="s">
        <v>15</v>
      </c>
      <c r="F31" s="220"/>
      <c r="G31" s="221"/>
      <c r="H31" s="83">
        <f>H5+H8+H9+H10+H11+H12+H14+H16+H18+H20+H22+H24+H26+H28+H29+H30</f>
        <v>220939.55</v>
      </c>
      <c r="I31" s="83">
        <f t="shared" ref="I31:J31" si="1">I5+I8+I9+I10+I11+I12+I14+I16+I18+I20+I22+I24+I26+I28+I29+I30</f>
        <v>30710.880000000001</v>
      </c>
      <c r="J31" s="83">
        <f t="shared" si="1"/>
        <v>251650.43</v>
      </c>
      <c r="L31" s="78">
        <v>1000</v>
      </c>
      <c r="M31" s="63" t="s">
        <v>37</v>
      </c>
      <c r="N31" s="79">
        <v>225.42</v>
      </c>
      <c r="O31" s="63" t="s">
        <v>36</v>
      </c>
    </row>
    <row r="32" spans="1:15" ht="12.95" customHeight="1" x14ac:dyDescent="0.25">
      <c r="A32" s="8"/>
      <c r="B32" s="11" t="s">
        <v>35</v>
      </c>
      <c r="C32" s="10"/>
      <c r="D32" s="10"/>
      <c r="E32" s="212" t="s">
        <v>16</v>
      </c>
      <c r="F32" s="212"/>
      <c r="G32" s="212"/>
      <c r="H32" s="83">
        <f>H6+H7+H13+H15+H17+H19+H21+H23+H25+H27</f>
        <v>45939.55</v>
      </c>
      <c r="I32" s="83">
        <f t="shared" ref="I32:J32" si="2">I6+I7+I13+I15+I17+I19+I21+I23+I25+I27</f>
        <v>3082.3500000000004</v>
      </c>
      <c r="J32" s="83">
        <f t="shared" si="2"/>
        <v>49021.9</v>
      </c>
      <c r="K32" s="64"/>
      <c r="M32" s="63" t="s">
        <v>38</v>
      </c>
      <c r="N32" s="80">
        <v>774.58</v>
      </c>
    </row>
    <row r="33" spans="1:14" ht="12.95" customHeight="1" x14ac:dyDescent="0.25">
      <c r="A33" s="8"/>
      <c r="B33" s="12"/>
      <c r="C33" s="10"/>
      <c r="D33" s="10"/>
      <c r="E33" s="213" t="s">
        <v>17</v>
      </c>
      <c r="F33" s="213"/>
      <c r="G33" s="213"/>
      <c r="H33" s="83">
        <v>0</v>
      </c>
      <c r="I33" s="83">
        <v>0</v>
      </c>
      <c r="J33" s="83">
        <v>0</v>
      </c>
      <c r="N33" s="79">
        <f>SUM(N31:N32)</f>
        <v>1000</v>
      </c>
    </row>
    <row r="34" spans="1:14" ht="12.95" customHeight="1" x14ac:dyDescent="0.25">
      <c r="A34" s="14"/>
      <c r="B34" s="15"/>
      <c r="C34" s="16"/>
      <c r="D34" s="16"/>
      <c r="E34" s="213" t="s">
        <v>18</v>
      </c>
      <c r="F34" s="213"/>
      <c r="G34" s="213"/>
      <c r="H34" s="84">
        <f>H31-H32-H33</f>
        <v>175000</v>
      </c>
      <c r="I34" s="84">
        <f t="shared" ref="I34:J34" si="3">I31-I32-I33</f>
        <v>27628.53</v>
      </c>
      <c r="J34" s="84">
        <f t="shared" si="3"/>
        <v>202628.53</v>
      </c>
    </row>
    <row r="35" spans="1:14" ht="12.95" customHeight="1" x14ac:dyDescent="0.25">
      <c r="A35" s="17" t="s">
        <v>19</v>
      </c>
      <c r="B35" s="18"/>
      <c r="C35" s="19"/>
      <c r="D35" s="19"/>
      <c r="E35" s="142"/>
      <c r="F35" s="25"/>
      <c r="G35" s="25"/>
      <c r="H35" s="143"/>
      <c r="I35" s="143"/>
      <c r="J35" s="144"/>
    </row>
    <row r="36" spans="1:14" ht="12.95" customHeight="1" x14ac:dyDescent="0.25">
      <c r="A36" s="211" t="s">
        <v>12</v>
      </c>
      <c r="B36" s="145" t="s">
        <v>144</v>
      </c>
      <c r="C36" s="202"/>
      <c r="D36" s="202"/>
      <c r="E36" s="203">
        <v>6171</v>
      </c>
      <c r="F36" s="203">
        <v>5192</v>
      </c>
      <c r="G36" s="66"/>
      <c r="H36" s="42">
        <v>34</v>
      </c>
      <c r="I36" s="44">
        <v>20</v>
      </c>
      <c r="J36" s="71">
        <f t="shared" ref="J36:J48" si="4">SUM(H36:I36)</f>
        <v>54</v>
      </c>
    </row>
    <row r="37" spans="1:14" ht="12.95" customHeight="1" x14ac:dyDescent="0.25">
      <c r="A37" s="211"/>
      <c r="B37" s="68" t="s">
        <v>145</v>
      </c>
      <c r="C37" s="202"/>
      <c r="D37" s="202"/>
      <c r="E37" s="203">
        <v>6112</v>
      </c>
      <c r="F37" s="203">
        <v>5137</v>
      </c>
      <c r="G37" s="146"/>
      <c r="H37" s="42">
        <v>50</v>
      </c>
      <c r="I37" s="44">
        <v>-3</v>
      </c>
      <c r="J37" s="71">
        <f t="shared" si="4"/>
        <v>47</v>
      </c>
    </row>
    <row r="38" spans="1:14" ht="12.95" customHeight="1" x14ac:dyDescent="0.25">
      <c r="A38" s="211"/>
      <c r="B38" s="145" t="s">
        <v>146</v>
      </c>
      <c r="C38" s="202"/>
      <c r="D38" s="202"/>
      <c r="E38" s="203">
        <v>6112</v>
      </c>
      <c r="F38" s="203">
        <v>5162</v>
      </c>
      <c r="G38" s="146"/>
      <c r="H38" s="42">
        <v>10</v>
      </c>
      <c r="I38" s="44">
        <v>3</v>
      </c>
      <c r="J38" s="71">
        <f t="shared" si="4"/>
        <v>13</v>
      </c>
    </row>
    <row r="39" spans="1:14" ht="12.95" customHeight="1" x14ac:dyDescent="0.25">
      <c r="A39" s="211"/>
      <c r="B39" s="68" t="s">
        <v>147</v>
      </c>
      <c r="C39" s="202"/>
      <c r="D39" s="202"/>
      <c r="E39" s="203">
        <v>6171</v>
      </c>
      <c r="F39" s="203">
        <v>5169</v>
      </c>
      <c r="G39" s="66"/>
      <c r="H39" s="42">
        <v>4323.3999999999996</v>
      </c>
      <c r="I39" s="44">
        <v>-550</v>
      </c>
      <c r="J39" s="71">
        <f t="shared" si="4"/>
        <v>3773.3999999999996</v>
      </c>
    </row>
    <row r="40" spans="1:14" ht="12.95" customHeight="1" x14ac:dyDescent="0.25">
      <c r="A40" s="211"/>
      <c r="B40" s="145" t="s">
        <v>148</v>
      </c>
      <c r="C40" s="202"/>
      <c r="D40" s="202"/>
      <c r="E40" s="203">
        <v>6171</v>
      </c>
      <c r="F40" s="203">
        <v>5168</v>
      </c>
      <c r="G40" s="146"/>
      <c r="H40" s="42">
        <v>4420</v>
      </c>
      <c r="I40" s="44">
        <v>550</v>
      </c>
      <c r="J40" s="71">
        <f t="shared" si="4"/>
        <v>4970</v>
      </c>
    </row>
    <row r="41" spans="1:14" ht="12.95" customHeight="1" x14ac:dyDescent="0.25">
      <c r="A41" s="211"/>
      <c r="B41" s="68" t="s">
        <v>145</v>
      </c>
      <c r="C41" s="202"/>
      <c r="D41" s="202"/>
      <c r="E41" s="203">
        <v>6112</v>
      </c>
      <c r="F41" s="203">
        <v>5137</v>
      </c>
      <c r="G41" s="146"/>
      <c r="H41" s="42">
        <v>47</v>
      </c>
      <c r="I41" s="44">
        <v>-3</v>
      </c>
      <c r="J41" s="71">
        <f t="shared" si="4"/>
        <v>44</v>
      </c>
    </row>
    <row r="42" spans="1:14" ht="12.95" customHeight="1" x14ac:dyDescent="0.25">
      <c r="A42" s="211"/>
      <c r="B42" s="145" t="s">
        <v>149</v>
      </c>
      <c r="C42" s="202"/>
      <c r="D42" s="202"/>
      <c r="E42" s="203">
        <v>6112</v>
      </c>
      <c r="F42" s="203">
        <v>5156</v>
      </c>
      <c r="G42" s="146"/>
      <c r="H42" s="42">
        <v>15</v>
      </c>
      <c r="I42" s="44">
        <v>3</v>
      </c>
      <c r="J42" s="71">
        <f t="shared" si="4"/>
        <v>18</v>
      </c>
    </row>
    <row r="43" spans="1:14" ht="12.95" customHeight="1" x14ac:dyDescent="0.25">
      <c r="A43" s="211"/>
      <c r="B43" s="68" t="s">
        <v>150</v>
      </c>
      <c r="C43" s="202"/>
      <c r="D43" s="202"/>
      <c r="E43" s="203">
        <v>6171</v>
      </c>
      <c r="F43" s="203">
        <v>5139</v>
      </c>
      <c r="G43" s="146"/>
      <c r="H43" s="42">
        <v>1835</v>
      </c>
      <c r="I43" s="44">
        <v>-20</v>
      </c>
      <c r="J43" s="71">
        <f t="shared" si="4"/>
        <v>1815</v>
      </c>
    </row>
    <row r="44" spans="1:14" ht="12.95" customHeight="1" x14ac:dyDescent="0.25">
      <c r="A44" s="211"/>
      <c r="B44" s="145" t="s">
        <v>151</v>
      </c>
      <c r="C44" s="202"/>
      <c r="D44" s="202"/>
      <c r="E44" s="203">
        <v>6171</v>
      </c>
      <c r="F44" s="203">
        <v>5156</v>
      </c>
      <c r="G44" s="146"/>
      <c r="H44" s="42">
        <v>200</v>
      </c>
      <c r="I44" s="90">
        <v>20</v>
      </c>
      <c r="J44" s="71">
        <f t="shared" si="4"/>
        <v>220</v>
      </c>
    </row>
    <row r="45" spans="1:14" ht="12.95" customHeight="1" x14ac:dyDescent="0.25">
      <c r="A45" s="211"/>
      <c r="B45" s="68" t="s">
        <v>152</v>
      </c>
      <c r="C45" s="202"/>
      <c r="D45" s="202"/>
      <c r="E45" s="203">
        <v>6171</v>
      </c>
      <c r="F45" s="203">
        <v>5152</v>
      </c>
      <c r="G45" s="146"/>
      <c r="H45" s="42">
        <v>2450</v>
      </c>
      <c r="I45" s="44">
        <v>-14</v>
      </c>
      <c r="J45" s="71">
        <f t="shared" si="4"/>
        <v>2436</v>
      </c>
    </row>
    <row r="46" spans="1:14" ht="12.95" customHeight="1" x14ac:dyDescent="0.25">
      <c r="A46" s="211"/>
      <c r="B46" s="145" t="s">
        <v>153</v>
      </c>
      <c r="C46" s="202"/>
      <c r="D46" s="202"/>
      <c r="E46" s="202">
        <v>3314</v>
      </c>
      <c r="F46" s="202">
        <v>5152</v>
      </c>
      <c r="G46" s="86" t="s">
        <v>156</v>
      </c>
      <c r="H46" s="42">
        <v>169</v>
      </c>
      <c r="I46" s="44">
        <v>14</v>
      </c>
      <c r="J46" s="61">
        <f t="shared" si="4"/>
        <v>183</v>
      </c>
    </row>
    <row r="47" spans="1:14" ht="12.95" customHeight="1" x14ac:dyDescent="0.25">
      <c r="A47" s="211"/>
      <c r="B47" s="68" t="s">
        <v>154</v>
      </c>
      <c r="C47" s="202"/>
      <c r="D47" s="202"/>
      <c r="E47" s="203">
        <v>6171</v>
      </c>
      <c r="F47" s="203">
        <v>5169</v>
      </c>
      <c r="G47" s="146"/>
      <c r="H47" s="42">
        <v>3773.4</v>
      </c>
      <c r="I47" s="44">
        <v>-120</v>
      </c>
      <c r="J47" s="71">
        <f t="shared" si="4"/>
        <v>3653.4</v>
      </c>
    </row>
    <row r="48" spans="1:14" ht="12.95" customHeight="1" x14ac:dyDescent="0.25">
      <c r="A48" s="211"/>
      <c r="B48" s="145" t="s">
        <v>155</v>
      </c>
      <c r="C48" s="203"/>
      <c r="D48" s="203"/>
      <c r="E48" s="203">
        <v>6171</v>
      </c>
      <c r="F48" s="203">
        <v>5163</v>
      </c>
      <c r="G48" s="146"/>
      <c r="H48" s="42">
        <v>1100</v>
      </c>
      <c r="I48" s="90">
        <v>120</v>
      </c>
      <c r="J48" s="71">
        <f t="shared" si="4"/>
        <v>1220</v>
      </c>
      <c r="K48" s="81"/>
    </row>
    <row r="49" spans="1:11" ht="12.95" customHeight="1" x14ac:dyDescent="0.25">
      <c r="A49" s="215" t="s">
        <v>13</v>
      </c>
      <c r="B49" s="93" t="s">
        <v>126</v>
      </c>
      <c r="C49" s="67" t="s">
        <v>41</v>
      </c>
      <c r="D49" s="67"/>
      <c r="E49" s="72">
        <v>5299</v>
      </c>
      <c r="F49" s="72">
        <v>5019</v>
      </c>
      <c r="G49" s="82" t="s">
        <v>123</v>
      </c>
      <c r="H49" s="92">
        <v>0</v>
      </c>
      <c r="I49" s="85">
        <v>75</v>
      </c>
      <c r="J49" s="77">
        <f t="shared" ref="J49:J55" si="5">SUM(H49+I49)</f>
        <v>75</v>
      </c>
      <c r="K49" s="81"/>
    </row>
    <row r="50" spans="1:11" ht="12.95" customHeight="1" x14ac:dyDescent="0.25">
      <c r="A50" s="216"/>
      <c r="B50" s="93" t="s">
        <v>125</v>
      </c>
      <c r="C50" s="67" t="s">
        <v>41</v>
      </c>
      <c r="D50" s="67"/>
      <c r="E50" s="72">
        <v>5299</v>
      </c>
      <c r="F50" s="72">
        <v>5039</v>
      </c>
      <c r="G50" s="82" t="s">
        <v>123</v>
      </c>
      <c r="H50" s="92">
        <v>0</v>
      </c>
      <c r="I50" s="85">
        <v>26</v>
      </c>
      <c r="J50" s="77">
        <f t="shared" si="5"/>
        <v>26</v>
      </c>
      <c r="K50" s="81"/>
    </row>
    <row r="51" spans="1:11" ht="12.95" customHeight="1" x14ac:dyDescent="0.25">
      <c r="A51" s="216"/>
      <c r="B51" s="93" t="s">
        <v>127</v>
      </c>
      <c r="C51" s="67" t="s">
        <v>41</v>
      </c>
      <c r="D51" s="67"/>
      <c r="E51" s="72">
        <v>5299</v>
      </c>
      <c r="F51" s="72">
        <v>5156</v>
      </c>
      <c r="G51" s="82" t="s">
        <v>123</v>
      </c>
      <c r="H51" s="92">
        <v>0</v>
      </c>
      <c r="I51" s="85">
        <v>16</v>
      </c>
      <c r="J51" s="77">
        <f t="shared" si="5"/>
        <v>16</v>
      </c>
      <c r="K51" s="81"/>
    </row>
    <row r="52" spans="1:11" ht="12.95" customHeight="1" x14ac:dyDescent="0.25">
      <c r="A52" s="216"/>
      <c r="B52" s="93" t="s">
        <v>128</v>
      </c>
      <c r="C52" s="67" t="s">
        <v>41</v>
      </c>
      <c r="D52" s="67"/>
      <c r="E52" s="72">
        <v>5299</v>
      </c>
      <c r="F52" s="72">
        <v>5019</v>
      </c>
      <c r="G52" s="82" t="s">
        <v>124</v>
      </c>
      <c r="H52" s="92">
        <v>0</v>
      </c>
      <c r="I52" s="85">
        <v>46</v>
      </c>
      <c r="J52" s="77">
        <f t="shared" si="5"/>
        <v>46</v>
      </c>
      <c r="K52" s="81"/>
    </row>
    <row r="53" spans="1:11" ht="12.95" customHeight="1" x14ac:dyDescent="0.25">
      <c r="A53" s="216"/>
      <c r="B53" s="93" t="s">
        <v>125</v>
      </c>
      <c r="C53" s="67" t="s">
        <v>41</v>
      </c>
      <c r="D53" s="67"/>
      <c r="E53" s="72">
        <v>5299</v>
      </c>
      <c r="F53" s="72">
        <v>5039</v>
      </c>
      <c r="G53" s="82" t="s">
        <v>124</v>
      </c>
      <c r="H53" s="92">
        <v>0</v>
      </c>
      <c r="I53" s="85">
        <v>16</v>
      </c>
      <c r="J53" s="77">
        <f t="shared" si="5"/>
        <v>16</v>
      </c>
      <c r="K53" s="81"/>
    </row>
    <row r="54" spans="1:11" ht="12.95" customHeight="1" x14ac:dyDescent="0.25">
      <c r="A54" s="216"/>
      <c r="B54" s="93" t="s">
        <v>129</v>
      </c>
      <c r="C54" s="67" t="s">
        <v>41</v>
      </c>
      <c r="D54" s="67"/>
      <c r="E54" s="72">
        <v>5299</v>
      </c>
      <c r="F54" s="72">
        <v>5029</v>
      </c>
      <c r="G54" s="82" t="s">
        <v>124</v>
      </c>
      <c r="H54" s="92">
        <v>0</v>
      </c>
      <c r="I54" s="85">
        <v>7</v>
      </c>
      <c r="J54" s="77">
        <f t="shared" si="5"/>
        <v>7</v>
      </c>
      <c r="K54" s="81"/>
    </row>
    <row r="55" spans="1:11" ht="12.95" customHeight="1" x14ac:dyDescent="0.25">
      <c r="A55" s="216"/>
      <c r="B55" s="93" t="s">
        <v>130</v>
      </c>
      <c r="C55" s="67" t="s">
        <v>41</v>
      </c>
      <c r="D55" s="67"/>
      <c r="E55" s="72">
        <v>5299</v>
      </c>
      <c r="F55" s="72">
        <v>5156</v>
      </c>
      <c r="G55" s="82" t="s">
        <v>124</v>
      </c>
      <c r="H55" s="92">
        <v>0</v>
      </c>
      <c r="I55" s="85">
        <v>19</v>
      </c>
      <c r="J55" s="77">
        <f t="shared" si="5"/>
        <v>19</v>
      </c>
      <c r="K55" s="81"/>
    </row>
    <row r="56" spans="1:11" ht="12.95" customHeight="1" x14ac:dyDescent="0.25">
      <c r="A56" s="216"/>
      <c r="B56" s="68" t="s">
        <v>131</v>
      </c>
      <c r="C56" s="43"/>
      <c r="D56" s="43"/>
      <c r="E56" s="203">
        <v>5512</v>
      </c>
      <c r="F56" s="203">
        <v>5021</v>
      </c>
      <c r="G56" s="66" t="s">
        <v>123</v>
      </c>
      <c r="H56" s="42">
        <v>115</v>
      </c>
      <c r="I56" s="44">
        <v>73</v>
      </c>
      <c r="J56" s="71">
        <f>SUM(H56+I56)</f>
        <v>188</v>
      </c>
      <c r="K56" s="81"/>
    </row>
    <row r="57" spans="1:11" ht="12.95" customHeight="1" x14ac:dyDescent="0.25">
      <c r="A57" s="216"/>
      <c r="B57" s="68" t="s">
        <v>132</v>
      </c>
      <c r="C57" s="43"/>
      <c r="D57" s="43"/>
      <c r="E57" s="203">
        <v>5512</v>
      </c>
      <c r="F57" s="203">
        <v>5154</v>
      </c>
      <c r="G57" s="66" t="s">
        <v>123</v>
      </c>
      <c r="H57" s="42">
        <v>45</v>
      </c>
      <c r="I57" s="44">
        <v>10</v>
      </c>
      <c r="J57" s="71">
        <f>SUM(H57+I57)</f>
        <v>55</v>
      </c>
      <c r="K57" s="81"/>
    </row>
    <row r="58" spans="1:11" ht="12.95" customHeight="1" x14ac:dyDescent="0.25">
      <c r="A58" s="216"/>
      <c r="B58" s="68" t="s">
        <v>133</v>
      </c>
      <c r="C58" s="43"/>
      <c r="D58" s="43"/>
      <c r="E58" s="203">
        <v>5512</v>
      </c>
      <c r="F58" s="203">
        <v>5171</v>
      </c>
      <c r="G58" s="66" t="s">
        <v>123</v>
      </c>
      <c r="H58" s="42">
        <v>110</v>
      </c>
      <c r="I58" s="44">
        <v>35</v>
      </c>
      <c r="J58" s="71">
        <f>SUM(H58+I58)</f>
        <v>145</v>
      </c>
      <c r="K58" s="81"/>
    </row>
    <row r="59" spans="1:11" ht="12.95" customHeight="1" x14ac:dyDescent="0.25">
      <c r="A59" s="216"/>
      <c r="B59" s="68" t="s">
        <v>134</v>
      </c>
      <c r="C59" s="43"/>
      <c r="D59" s="43"/>
      <c r="E59" s="203">
        <v>5512</v>
      </c>
      <c r="F59" s="203">
        <v>5039</v>
      </c>
      <c r="G59" s="66" t="s">
        <v>124</v>
      </c>
      <c r="H59" s="42">
        <v>43</v>
      </c>
      <c r="I59" s="44">
        <v>81</v>
      </c>
      <c r="J59" s="71">
        <f>SUM(H59+I59)</f>
        <v>124</v>
      </c>
      <c r="K59" s="81"/>
    </row>
    <row r="60" spans="1:11" ht="12.95" customHeight="1" x14ac:dyDescent="0.25">
      <c r="A60" s="216"/>
      <c r="B60" s="68" t="s">
        <v>135</v>
      </c>
      <c r="C60" s="43"/>
      <c r="D60" s="43"/>
      <c r="E60" s="203">
        <v>5512</v>
      </c>
      <c r="F60" s="203">
        <v>5139</v>
      </c>
      <c r="G60" s="66" t="s">
        <v>124</v>
      </c>
      <c r="H60" s="42">
        <v>15</v>
      </c>
      <c r="I60" s="44">
        <v>2</v>
      </c>
      <c r="J60" s="71">
        <f t="shared" ref="J60:J63" si="6">SUM(H60+I60)</f>
        <v>17</v>
      </c>
      <c r="K60" s="81"/>
    </row>
    <row r="61" spans="1:11" ht="12.95" customHeight="1" x14ac:dyDescent="0.25">
      <c r="A61" s="216"/>
      <c r="B61" s="68" t="s">
        <v>136</v>
      </c>
      <c r="C61" s="43"/>
      <c r="D61" s="43"/>
      <c r="E61" s="203">
        <v>5512</v>
      </c>
      <c r="F61" s="203">
        <v>5151</v>
      </c>
      <c r="G61" s="66" t="s">
        <v>124</v>
      </c>
      <c r="H61" s="42">
        <v>33</v>
      </c>
      <c r="I61" s="44">
        <v>10</v>
      </c>
      <c r="J61" s="71">
        <f t="shared" si="6"/>
        <v>43</v>
      </c>
      <c r="K61" s="81"/>
    </row>
    <row r="62" spans="1:11" ht="12.95" customHeight="1" x14ac:dyDescent="0.25">
      <c r="A62" s="216"/>
      <c r="B62" s="68" t="s">
        <v>137</v>
      </c>
      <c r="C62" s="43"/>
      <c r="D62" s="43"/>
      <c r="E62" s="203">
        <v>5512</v>
      </c>
      <c r="F62" s="203">
        <v>5153</v>
      </c>
      <c r="G62" s="66" t="s">
        <v>124</v>
      </c>
      <c r="H62" s="42">
        <v>65</v>
      </c>
      <c r="I62" s="44">
        <v>10</v>
      </c>
      <c r="J62" s="71">
        <f t="shared" si="6"/>
        <v>75</v>
      </c>
      <c r="K62" s="81"/>
    </row>
    <row r="63" spans="1:11" ht="12.95" customHeight="1" x14ac:dyDescent="0.25">
      <c r="A63" s="216"/>
      <c r="B63" s="68" t="s">
        <v>132</v>
      </c>
      <c r="C63" s="43"/>
      <c r="D63" s="43"/>
      <c r="E63" s="203">
        <v>5512</v>
      </c>
      <c r="F63" s="203">
        <v>5154</v>
      </c>
      <c r="G63" s="66" t="s">
        <v>124</v>
      </c>
      <c r="H63" s="42">
        <v>30</v>
      </c>
      <c r="I63" s="44">
        <v>20</v>
      </c>
      <c r="J63" s="71">
        <f t="shared" si="6"/>
        <v>50</v>
      </c>
      <c r="K63" s="81"/>
    </row>
    <row r="64" spans="1:11" ht="12.95" customHeight="1" x14ac:dyDescent="0.25">
      <c r="A64" s="216"/>
      <c r="B64" s="68" t="s">
        <v>138</v>
      </c>
      <c r="C64" s="43"/>
      <c r="D64" s="43"/>
      <c r="E64" s="203">
        <v>5213</v>
      </c>
      <c r="F64" s="203">
        <v>5903</v>
      </c>
      <c r="G64" s="66"/>
      <c r="H64" s="42">
        <v>300</v>
      </c>
      <c r="I64" s="44">
        <v>-230</v>
      </c>
      <c r="J64" s="71">
        <f>SUM(H64:I64)</f>
        <v>70</v>
      </c>
      <c r="K64" s="81"/>
    </row>
    <row r="65" spans="1:17" ht="12.95" customHeight="1" x14ac:dyDescent="0.25">
      <c r="A65" s="216"/>
      <c r="B65" s="68" t="s">
        <v>139</v>
      </c>
      <c r="C65" s="43"/>
      <c r="D65" s="43"/>
      <c r="E65" s="203">
        <v>5512</v>
      </c>
      <c r="F65" s="203">
        <v>5019</v>
      </c>
      <c r="G65" s="66" t="s">
        <v>123</v>
      </c>
      <c r="H65" s="42">
        <v>200</v>
      </c>
      <c r="I65" s="44">
        <v>-65</v>
      </c>
      <c r="J65" s="71">
        <f t="shared" ref="J65:J70" si="7">SUM(H65:I65)</f>
        <v>135</v>
      </c>
      <c r="K65" s="81"/>
    </row>
    <row r="66" spans="1:17" ht="12.95" customHeight="1" x14ac:dyDescent="0.25">
      <c r="A66" s="216"/>
      <c r="B66" s="68" t="s">
        <v>134</v>
      </c>
      <c r="C66" s="43"/>
      <c r="D66" s="43"/>
      <c r="E66" s="203">
        <v>5512</v>
      </c>
      <c r="F66" s="203">
        <v>5039</v>
      </c>
      <c r="G66" s="66" t="s">
        <v>123</v>
      </c>
      <c r="H66" s="42">
        <v>77</v>
      </c>
      <c r="I66" s="44">
        <v>-29</v>
      </c>
      <c r="J66" s="71">
        <f t="shared" si="7"/>
        <v>48</v>
      </c>
      <c r="K66" s="81"/>
    </row>
    <row r="67" spans="1:17" ht="12.95" customHeight="1" x14ac:dyDescent="0.25">
      <c r="A67" s="216"/>
      <c r="B67" s="68" t="s">
        <v>140</v>
      </c>
      <c r="C67" s="43"/>
      <c r="D67" s="43"/>
      <c r="E67" s="203">
        <v>5512</v>
      </c>
      <c r="F67" s="203">
        <v>5156</v>
      </c>
      <c r="G67" s="66" t="s">
        <v>123</v>
      </c>
      <c r="H67" s="42">
        <v>70</v>
      </c>
      <c r="I67" s="44">
        <v>-16</v>
      </c>
      <c r="J67" s="71">
        <f t="shared" si="7"/>
        <v>54</v>
      </c>
      <c r="K67" s="81"/>
    </row>
    <row r="68" spans="1:17" ht="12.95" customHeight="1" x14ac:dyDescent="0.25">
      <c r="A68" s="216"/>
      <c r="B68" s="68" t="s">
        <v>139</v>
      </c>
      <c r="C68" s="43"/>
      <c r="D68" s="43"/>
      <c r="E68" s="203">
        <v>5512</v>
      </c>
      <c r="F68" s="203">
        <v>5019</v>
      </c>
      <c r="G68" s="66" t="s">
        <v>124</v>
      </c>
      <c r="H68" s="42">
        <v>105</v>
      </c>
      <c r="I68" s="44">
        <v>-40</v>
      </c>
      <c r="J68" s="71">
        <f t="shared" si="7"/>
        <v>65</v>
      </c>
      <c r="K68" s="81"/>
    </row>
    <row r="69" spans="1:17" ht="12.95" customHeight="1" x14ac:dyDescent="0.25">
      <c r="A69" s="216"/>
      <c r="B69" s="68" t="s">
        <v>134</v>
      </c>
      <c r="C69" s="43"/>
      <c r="D69" s="43"/>
      <c r="E69" s="203">
        <v>5512</v>
      </c>
      <c r="F69" s="203">
        <v>5039</v>
      </c>
      <c r="G69" s="66" t="s">
        <v>124</v>
      </c>
      <c r="H69" s="42">
        <v>124</v>
      </c>
      <c r="I69" s="44">
        <v>-20</v>
      </c>
      <c r="J69" s="71">
        <f t="shared" si="7"/>
        <v>104</v>
      </c>
      <c r="K69" s="81"/>
    </row>
    <row r="70" spans="1:17" ht="12.95" customHeight="1" x14ac:dyDescent="0.25">
      <c r="A70" s="217"/>
      <c r="B70" s="68" t="s">
        <v>140</v>
      </c>
      <c r="C70" s="43"/>
      <c r="D70" s="43"/>
      <c r="E70" s="203">
        <v>5512</v>
      </c>
      <c r="F70" s="203">
        <v>5156</v>
      </c>
      <c r="G70" s="66" t="s">
        <v>124</v>
      </c>
      <c r="H70" s="42">
        <v>75</v>
      </c>
      <c r="I70" s="44">
        <v>-10</v>
      </c>
      <c r="J70" s="71">
        <f t="shared" si="7"/>
        <v>65</v>
      </c>
      <c r="K70" s="81"/>
    </row>
    <row r="71" spans="1:17" ht="12.95" customHeight="1" x14ac:dyDescent="0.25">
      <c r="A71" s="215" t="s">
        <v>14</v>
      </c>
      <c r="B71" s="88" t="s">
        <v>53</v>
      </c>
      <c r="C71" s="99"/>
      <c r="D71" s="99"/>
      <c r="E71" s="203">
        <v>4339</v>
      </c>
      <c r="F71" s="203">
        <v>5492</v>
      </c>
      <c r="G71" s="66" t="s">
        <v>49</v>
      </c>
      <c r="H71" s="42">
        <v>170</v>
      </c>
      <c r="I71" s="44">
        <v>-18</v>
      </c>
      <c r="J71" s="71">
        <f t="shared" ref="J71:J117" si="8">H71+I71</f>
        <v>152</v>
      </c>
      <c r="L71" s="81"/>
      <c r="M71" s="81"/>
      <c r="N71" s="81"/>
      <c r="O71" s="81"/>
      <c r="P71" s="81"/>
      <c r="Q71" s="81"/>
    </row>
    <row r="72" spans="1:17" ht="12.95" customHeight="1" x14ac:dyDescent="0.25">
      <c r="A72" s="216"/>
      <c r="B72" s="88" t="s">
        <v>54</v>
      </c>
      <c r="C72" s="99"/>
      <c r="D72" s="99"/>
      <c r="E72" s="202">
        <v>4339</v>
      </c>
      <c r="F72" s="202">
        <v>5194</v>
      </c>
      <c r="G72" s="86" t="s">
        <v>49</v>
      </c>
      <c r="H72" s="94">
        <v>35</v>
      </c>
      <c r="I72" s="95">
        <v>18</v>
      </c>
      <c r="J72" s="61">
        <f t="shared" si="8"/>
        <v>53</v>
      </c>
      <c r="L72" s="81"/>
      <c r="M72" s="81"/>
      <c r="N72" s="81"/>
      <c r="O72" s="81"/>
      <c r="P72" s="97">
        <f>280+1266.84</f>
        <v>1546.84</v>
      </c>
      <c r="Q72" s="81"/>
    </row>
    <row r="73" spans="1:17" ht="12.95" customHeight="1" x14ac:dyDescent="0.25">
      <c r="A73" s="215" t="s">
        <v>40</v>
      </c>
      <c r="B73" s="68" t="s">
        <v>59</v>
      </c>
      <c r="C73" s="203"/>
      <c r="D73" s="203"/>
      <c r="E73" s="203">
        <v>3322</v>
      </c>
      <c r="F73" s="203">
        <v>5169</v>
      </c>
      <c r="G73" s="66"/>
      <c r="H73" s="42">
        <v>200</v>
      </c>
      <c r="I73" s="44">
        <v>-200</v>
      </c>
      <c r="J73" s="71">
        <f t="shared" si="8"/>
        <v>0</v>
      </c>
    </row>
    <row r="74" spans="1:17" ht="12.95" customHeight="1" x14ac:dyDescent="0.25">
      <c r="A74" s="216"/>
      <c r="B74" s="93" t="s">
        <v>60</v>
      </c>
      <c r="C74" s="67" t="s">
        <v>41</v>
      </c>
      <c r="D74" s="82"/>
      <c r="E74" s="72">
        <v>3326</v>
      </c>
      <c r="F74" s="72">
        <v>5171</v>
      </c>
      <c r="G74" s="82"/>
      <c r="H74" s="92">
        <v>0</v>
      </c>
      <c r="I74" s="85">
        <v>200</v>
      </c>
      <c r="J74" s="77">
        <f t="shared" si="8"/>
        <v>200</v>
      </c>
    </row>
    <row r="75" spans="1:17" ht="12.95" customHeight="1" x14ac:dyDescent="0.25">
      <c r="A75" s="215" t="s">
        <v>42</v>
      </c>
      <c r="B75" s="100" t="s">
        <v>63</v>
      </c>
      <c r="C75" s="43"/>
      <c r="D75" s="43"/>
      <c r="E75" s="203">
        <v>3612</v>
      </c>
      <c r="F75" s="203">
        <v>5909</v>
      </c>
      <c r="G75" s="66" t="s">
        <v>61</v>
      </c>
      <c r="H75" s="94">
        <v>2500</v>
      </c>
      <c r="I75" s="95">
        <v>-2500</v>
      </c>
      <c r="J75" s="71">
        <f t="shared" si="8"/>
        <v>0</v>
      </c>
    </row>
    <row r="76" spans="1:17" ht="12.95" customHeight="1" x14ac:dyDescent="0.25">
      <c r="A76" s="216"/>
      <c r="B76" s="109" t="s">
        <v>63</v>
      </c>
      <c r="C76" s="67" t="s">
        <v>41</v>
      </c>
      <c r="D76" s="67"/>
      <c r="E76" s="72">
        <v>6402</v>
      </c>
      <c r="F76" s="72">
        <v>5902</v>
      </c>
      <c r="G76" s="82" t="s">
        <v>61</v>
      </c>
      <c r="H76" s="92">
        <v>0</v>
      </c>
      <c r="I76" s="85">
        <v>2500</v>
      </c>
      <c r="J76" s="77">
        <f t="shared" si="8"/>
        <v>2500</v>
      </c>
    </row>
    <row r="77" spans="1:17" ht="12.95" customHeight="1" x14ac:dyDescent="0.25">
      <c r="A77" s="216"/>
      <c r="B77" s="100" t="s">
        <v>64</v>
      </c>
      <c r="C77" s="43"/>
      <c r="D77" s="43"/>
      <c r="E77" s="203">
        <v>3613</v>
      </c>
      <c r="F77" s="203">
        <v>5909</v>
      </c>
      <c r="G77" s="66" t="s">
        <v>62</v>
      </c>
      <c r="H77" s="94">
        <v>150</v>
      </c>
      <c r="I77" s="95">
        <v>-150</v>
      </c>
      <c r="J77" s="71">
        <f t="shared" si="8"/>
        <v>0</v>
      </c>
    </row>
    <row r="78" spans="1:17" ht="12.95" customHeight="1" x14ac:dyDescent="0.25">
      <c r="A78" s="217"/>
      <c r="B78" s="109" t="s">
        <v>64</v>
      </c>
      <c r="C78" s="67" t="s">
        <v>41</v>
      </c>
      <c r="D78" s="67"/>
      <c r="E78" s="72">
        <v>6402</v>
      </c>
      <c r="F78" s="72">
        <v>5902</v>
      </c>
      <c r="G78" s="82" t="s">
        <v>62</v>
      </c>
      <c r="H78" s="92">
        <v>0</v>
      </c>
      <c r="I78" s="85">
        <v>150</v>
      </c>
      <c r="J78" s="77">
        <f t="shared" si="8"/>
        <v>150</v>
      </c>
    </row>
    <row r="79" spans="1:17" ht="12.95" customHeight="1" x14ac:dyDescent="0.25">
      <c r="A79" s="211" t="s">
        <v>43</v>
      </c>
      <c r="B79" s="112" t="s">
        <v>66</v>
      </c>
      <c r="C79" s="69"/>
      <c r="D79" s="43"/>
      <c r="E79" s="203">
        <v>6171</v>
      </c>
      <c r="F79" s="103">
        <v>5011</v>
      </c>
      <c r="G79" s="66"/>
      <c r="H79" s="42">
        <v>80430.5</v>
      </c>
      <c r="I79" s="44">
        <v>-360</v>
      </c>
      <c r="J79" s="71">
        <f t="shared" si="8"/>
        <v>80070.5</v>
      </c>
    </row>
    <row r="80" spans="1:17" ht="12.95" customHeight="1" x14ac:dyDescent="0.25">
      <c r="A80" s="211"/>
      <c r="B80" s="109" t="s">
        <v>95</v>
      </c>
      <c r="C80" s="115" t="s">
        <v>41</v>
      </c>
      <c r="D80" s="72">
        <v>90002</v>
      </c>
      <c r="E80" s="72">
        <v>6171</v>
      </c>
      <c r="F80" s="108">
        <v>5011</v>
      </c>
      <c r="G80" s="82" t="s">
        <v>65</v>
      </c>
      <c r="H80" s="92">
        <v>0</v>
      </c>
      <c r="I80" s="85">
        <v>360</v>
      </c>
      <c r="J80" s="77">
        <f t="shared" si="8"/>
        <v>360</v>
      </c>
    </row>
    <row r="81" spans="1:10" ht="12.95" customHeight="1" x14ac:dyDescent="0.25">
      <c r="A81" s="215" t="s">
        <v>44</v>
      </c>
      <c r="B81" s="126" t="s">
        <v>69</v>
      </c>
      <c r="C81" s="116"/>
      <c r="D81" s="117"/>
      <c r="E81" s="203" t="s">
        <v>83</v>
      </c>
      <c r="F81" s="123" t="s">
        <v>84</v>
      </c>
      <c r="G81" s="123" t="s">
        <v>85</v>
      </c>
      <c r="H81" s="124">
        <v>1719.51</v>
      </c>
      <c r="I81" s="125">
        <v>-300</v>
      </c>
      <c r="J81" s="71">
        <f t="shared" si="8"/>
        <v>1419.51</v>
      </c>
    </row>
    <row r="82" spans="1:10" ht="12.95" customHeight="1" x14ac:dyDescent="0.25">
      <c r="A82" s="216"/>
      <c r="B82" s="126" t="s">
        <v>70</v>
      </c>
      <c r="C82" s="116"/>
      <c r="D82" s="118"/>
      <c r="E82" s="203" t="s">
        <v>83</v>
      </c>
      <c r="F82" s="123" t="s">
        <v>86</v>
      </c>
      <c r="G82" s="123" t="s">
        <v>85</v>
      </c>
      <c r="H82" s="124">
        <v>8928.44</v>
      </c>
      <c r="I82" s="125">
        <v>-190</v>
      </c>
      <c r="J82" s="71">
        <f t="shared" si="8"/>
        <v>8738.44</v>
      </c>
    </row>
    <row r="83" spans="1:10" ht="12.95" customHeight="1" x14ac:dyDescent="0.25">
      <c r="A83" s="216"/>
      <c r="B83" s="126" t="s">
        <v>71</v>
      </c>
      <c r="C83" s="116"/>
      <c r="D83" s="118"/>
      <c r="E83" s="203" t="s">
        <v>87</v>
      </c>
      <c r="F83" s="123" t="s">
        <v>86</v>
      </c>
      <c r="G83" s="123" t="s">
        <v>85</v>
      </c>
      <c r="H83" s="124">
        <v>674.5</v>
      </c>
      <c r="I83" s="125">
        <v>-150</v>
      </c>
      <c r="J83" s="71">
        <f t="shared" si="8"/>
        <v>524.5</v>
      </c>
    </row>
    <row r="84" spans="1:10" ht="12.95" customHeight="1" x14ac:dyDescent="0.25">
      <c r="A84" s="216"/>
      <c r="B84" s="126" t="s">
        <v>72</v>
      </c>
      <c r="C84" s="119"/>
      <c r="D84" s="118"/>
      <c r="E84" s="203" t="s">
        <v>87</v>
      </c>
      <c r="F84" s="123" t="s">
        <v>84</v>
      </c>
      <c r="G84" s="123" t="s">
        <v>85</v>
      </c>
      <c r="H84" s="124">
        <v>3006.67</v>
      </c>
      <c r="I84" s="125">
        <v>200</v>
      </c>
      <c r="J84" s="71">
        <f t="shared" si="8"/>
        <v>3206.67</v>
      </c>
    </row>
    <row r="85" spans="1:10" ht="12.95" customHeight="1" x14ac:dyDescent="0.25">
      <c r="A85" s="216"/>
      <c r="B85" s="126" t="s">
        <v>73</v>
      </c>
      <c r="C85" s="119"/>
      <c r="D85" s="203"/>
      <c r="E85" s="203" t="s">
        <v>88</v>
      </c>
      <c r="F85" s="123" t="s">
        <v>84</v>
      </c>
      <c r="G85" s="123" t="s">
        <v>85</v>
      </c>
      <c r="H85" s="124">
        <v>644</v>
      </c>
      <c r="I85" s="125">
        <v>30</v>
      </c>
      <c r="J85" s="71">
        <f t="shared" si="8"/>
        <v>674</v>
      </c>
    </row>
    <row r="86" spans="1:10" ht="12.95" customHeight="1" x14ac:dyDescent="0.25">
      <c r="A86" s="216"/>
      <c r="B86" s="126" t="s">
        <v>74</v>
      </c>
      <c r="C86" s="116"/>
      <c r="D86" s="203"/>
      <c r="E86" s="203" t="s">
        <v>89</v>
      </c>
      <c r="F86" s="123" t="s">
        <v>86</v>
      </c>
      <c r="G86" s="123" t="s">
        <v>85</v>
      </c>
      <c r="H86" s="124">
        <v>65</v>
      </c>
      <c r="I86" s="125">
        <v>-65</v>
      </c>
      <c r="J86" s="71">
        <f t="shared" si="8"/>
        <v>0</v>
      </c>
    </row>
    <row r="87" spans="1:10" ht="12.95" customHeight="1" x14ac:dyDescent="0.25">
      <c r="A87" s="216"/>
      <c r="B87" s="126" t="s">
        <v>75</v>
      </c>
      <c r="C87" s="119"/>
      <c r="D87" s="203"/>
      <c r="E87" s="203" t="s">
        <v>89</v>
      </c>
      <c r="F87" s="123" t="s">
        <v>84</v>
      </c>
      <c r="G87" s="123" t="s">
        <v>85</v>
      </c>
      <c r="H87" s="124">
        <v>543.12</v>
      </c>
      <c r="I87" s="125">
        <v>65</v>
      </c>
      <c r="J87" s="71">
        <f t="shared" si="8"/>
        <v>608.12</v>
      </c>
    </row>
    <row r="88" spans="1:10" ht="12.95" customHeight="1" x14ac:dyDescent="0.25">
      <c r="A88" s="216"/>
      <c r="B88" s="126" t="s">
        <v>76</v>
      </c>
      <c r="C88" s="120"/>
      <c r="D88" s="203"/>
      <c r="E88" s="203" t="s">
        <v>90</v>
      </c>
      <c r="F88" s="123" t="s">
        <v>86</v>
      </c>
      <c r="G88" s="123" t="s">
        <v>85</v>
      </c>
      <c r="H88" s="124">
        <v>565.1</v>
      </c>
      <c r="I88" s="125">
        <v>-50</v>
      </c>
      <c r="J88" s="71">
        <f t="shared" si="8"/>
        <v>515.1</v>
      </c>
    </row>
    <row r="89" spans="1:10" ht="12.95" customHeight="1" x14ac:dyDescent="0.25">
      <c r="A89" s="216"/>
      <c r="B89" s="126" t="s">
        <v>77</v>
      </c>
      <c r="C89" s="110"/>
      <c r="D89" s="203"/>
      <c r="E89" s="203" t="s">
        <v>90</v>
      </c>
      <c r="F89" s="123" t="s">
        <v>84</v>
      </c>
      <c r="G89" s="123" t="s">
        <v>85</v>
      </c>
      <c r="H89" s="124">
        <v>3257.51</v>
      </c>
      <c r="I89" s="125">
        <v>50</v>
      </c>
      <c r="J89" s="71">
        <f t="shared" si="8"/>
        <v>3307.51</v>
      </c>
    </row>
    <row r="90" spans="1:10" ht="12.95" customHeight="1" x14ac:dyDescent="0.25">
      <c r="A90" s="216"/>
      <c r="B90" s="127" t="s">
        <v>78</v>
      </c>
      <c r="C90" s="110"/>
      <c r="D90" s="203"/>
      <c r="E90" s="203" t="s">
        <v>91</v>
      </c>
      <c r="F90" s="123" t="s">
        <v>92</v>
      </c>
      <c r="G90" s="123" t="s">
        <v>85</v>
      </c>
      <c r="H90" s="124">
        <v>314.60000000000002</v>
      </c>
      <c r="I90" s="125">
        <v>-30</v>
      </c>
      <c r="J90" s="71">
        <f t="shared" si="8"/>
        <v>284.60000000000002</v>
      </c>
    </row>
    <row r="91" spans="1:10" ht="12.95" customHeight="1" x14ac:dyDescent="0.25">
      <c r="A91" s="216"/>
      <c r="B91" s="127" t="s">
        <v>79</v>
      </c>
      <c r="C91" s="111"/>
      <c r="D91" s="203"/>
      <c r="E91" s="203" t="s">
        <v>91</v>
      </c>
      <c r="F91" s="123" t="s">
        <v>84</v>
      </c>
      <c r="G91" s="123" t="s">
        <v>85</v>
      </c>
      <c r="H91" s="124">
        <v>155.1</v>
      </c>
      <c r="I91" s="125">
        <v>30</v>
      </c>
      <c r="J91" s="71">
        <f t="shared" si="8"/>
        <v>185.1</v>
      </c>
    </row>
    <row r="92" spans="1:10" ht="12.95" customHeight="1" x14ac:dyDescent="0.25">
      <c r="A92" s="216"/>
      <c r="B92" s="126" t="s">
        <v>80</v>
      </c>
      <c r="C92" s="111"/>
      <c r="D92" s="203"/>
      <c r="E92" s="203">
        <v>3639</v>
      </c>
      <c r="F92" s="123">
        <v>5169</v>
      </c>
      <c r="G92" s="123" t="s">
        <v>85</v>
      </c>
      <c r="H92" s="124">
        <v>226.81</v>
      </c>
      <c r="I92" s="125">
        <v>30</v>
      </c>
      <c r="J92" s="71">
        <f t="shared" si="8"/>
        <v>256.81</v>
      </c>
    </row>
    <row r="93" spans="1:10" ht="12.95" customHeight="1" x14ac:dyDescent="0.25">
      <c r="A93" s="216"/>
      <c r="B93" s="126" t="s">
        <v>81</v>
      </c>
      <c r="C93" s="96"/>
      <c r="D93" s="203"/>
      <c r="E93" s="203" t="s">
        <v>93</v>
      </c>
      <c r="F93" s="123" t="s">
        <v>86</v>
      </c>
      <c r="G93" s="123" t="s">
        <v>85</v>
      </c>
      <c r="H93" s="124">
        <v>7973.9</v>
      </c>
      <c r="I93" s="125">
        <v>400</v>
      </c>
      <c r="J93" s="71">
        <f t="shared" si="8"/>
        <v>8373.9</v>
      </c>
    </row>
    <row r="94" spans="1:10" ht="12.95" customHeight="1" x14ac:dyDescent="0.25">
      <c r="A94" s="217"/>
      <c r="B94" s="126" t="s">
        <v>82</v>
      </c>
      <c r="C94" s="96"/>
      <c r="D94" s="203"/>
      <c r="E94" s="203" t="s">
        <v>94</v>
      </c>
      <c r="F94" s="123" t="s">
        <v>86</v>
      </c>
      <c r="G94" s="123" t="s">
        <v>85</v>
      </c>
      <c r="H94" s="124">
        <v>30</v>
      </c>
      <c r="I94" s="125">
        <v>-20</v>
      </c>
      <c r="J94" s="71">
        <f t="shared" si="8"/>
        <v>10</v>
      </c>
    </row>
    <row r="95" spans="1:10" ht="12.95" customHeight="1" x14ac:dyDescent="0.25">
      <c r="A95" s="211" t="s">
        <v>97</v>
      </c>
      <c r="B95" s="68" t="s">
        <v>112</v>
      </c>
      <c r="C95" s="96"/>
      <c r="D95" s="203"/>
      <c r="E95" s="203">
        <v>5311</v>
      </c>
      <c r="F95" s="203">
        <v>5167</v>
      </c>
      <c r="G95" s="66" t="s">
        <v>96</v>
      </c>
      <c r="H95" s="42">
        <v>104.5</v>
      </c>
      <c r="I95" s="44">
        <v>-63</v>
      </c>
      <c r="J95" s="71">
        <f t="shared" si="8"/>
        <v>41.5</v>
      </c>
    </row>
    <row r="96" spans="1:10" ht="12.95" customHeight="1" x14ac:dyDescent="0.25">
      <c r="A96" s="211"/>
      <c r="B96" s="68" t="s">
        <v>113</v>
      </c>
      <c r="C96" s="96"/>
      <c r="D96" s="203"/>
      <c r="E96" s="203">
        <v>5311</v>
      </c>
      <c r="F96" s="203">
        <v>5154</v>
      </c>
      <c r="G96" s="66" t="s">
        <v>96</v>
      </c>
      <c r="H96" s="42">
        <v>250</v>
      </c>
      <c r="I96" s="44">
        <v>57</v>
      </c>
      <c r="J96" s="71">
        <f t="shared" si="8"/>
        <v>307</v>
      </c>
    </row>
    <row r="97" spans="1:10" ht="12.95" customHeight="1" x14ac:dyDescent="0.25">
      <c r="A97" s="211"/>
      <c r="B97" s="68" t="s">
        <v>120</v>
      </c>
      <c r="C97" s="96"/>
      <c r="D97" s="203"/>
      <c r="E97" s="203">
        <v>5311</v>
      </c>
      <c r="F97" s="203">
        <v>5163</v>
      </c>
      <c r="G97" s="66" t="s">
        <v>96</v>
      </c>
      <c r="H97" s="42">
        <v>30</v>
      </c>
      <c r="I97" s="44">
        <v>2</v>
      </c>
      <c r="J97" s="71">
        <f t="shared" si="8"/>
        <v>32</v>
      </c>
    </row>
    <row r="98" spans="1:10" ht="12.95" customHeight="1" x14ac:dyDescent="0.25">
      <c r="A98" s="211"/>
      <c r="B98" s="68" t="s">
        <v>114</v>
      </c>
      <c r="C98" s="96"/>
      <c r="D98" s="203"/>
      <c r="E98" s="203">
        <v>5311</v>
      </c>
      <c r="F98" s="203">
        <v>5173</v>
      </c>
      <c r="G98" s="66" t="s">
        <v>96</v>
      </c>
      <c r="H98" s="42">
        <v>60</v>
      </c>
      <c r="I98" s="44">
        <v>4</v>
      </c>
      <c r="J98" s="71">
        <f t="shared" si="8"/>
        <v>64</v>
      </c>
    </row>
    <row r="99" spans="1:10" ht="12.95" customHeight="1" x14ac:dyDescent="0.25">
      <c r="A99" s="211"/>
      <c r="B99" s="68" t="s">
        <v>115</v>
      </c>
      <c r="C99" s="96"/>
      <c r="D99" s="203"/>
      <c r="E99" s="203">
        <v>5311</v>
      </c>
      <c r="F99" s="203">
        <v>5171</v>
      </c>
      <c r="G99" s="66" t="s">
        <v>96</v>
      </c>
      <c r="H99" s="42">
        <v>569</v>
      </c>
      <c r="I99" s="44">
        <v>-86</v>
      </c>
      <c r="J99" s="71">
        <f t="shared" si="8"/>
        <v>483</v>
      </c>
    </row>
    <row r="100" spans="1:10" ht="12.95" customHeight="1" x14ac:dyDescent="0.25">
      <c r="A100" s="211"/>
      <c r="B100" s="93" t="s">
        <v>116</v>
      </c>
      <c r="C100" s="115" t="s">
        <v>41</v>
      </c>
      <c r="D100" s="72"/>
      <c r="E100" s="72">
        <v>5311</v>
      </c>
      <c r="F100" s="72">
        <v>5168</v>
      </c>
      <c r="G100" s="82" t="s">
        <v>96</v>
      </c>
      <c r="H100" s="92">
        <v>0</v>
      </c>
      <c r="I100" s="85">
        <v>86</v>
      </c>
      <c r="J100" s="77">
        <f t="shared" si="8"/>
        <v>86</v>
      </c>
    </row>
    <row r="101" spans="1:10" ht="12.95" customHeight="1" x14ac:dyDescent="0.25">
      <c r="A101" s="211"/>
      <c r="B101" s="68" t="s">
        <v>117</v>
      </c>
      <c r="C101" s="96"/>
      <c r="D101" s="203"/>
      <c r="E101" s="203">
        <v>5311</v>
      </c>
      <c r="F101" s="203">
        <v>5031</v>
      </c>
      <c r="G101" s="66" t="s">
        <v>96</v>
      </c>
      <c r="H101" s="42">
        <v>3950</v>
      </c>
      <c r="I101" s="44">
        <v>-25</v>
      </c>
      <c r="J101" s="71">
        <f t="shared" si="8"/>
        <v>3925</v>
      </c>
    </row>
    <row r="102" spans="1:10" ht="12.95" customHeight="1" x14ac:dyDescent="0.25">
      <c r="A102" s="211"/>
      <c r="B102" s="68" t="s">
        <v>121</v>
      </c>
      <c r="C102" s="96"/>
      <c r="D102" s="203"/>
      <c r="E102" s="203">
        <v>5311</v>
      </c>
      <c r="F102" s="203">
        <v>5021</v>
      </c>
      <c r="G102" s="66" t="s">
        <v>96</v>
      </c>
      <c r="H102" s="42">
        <v>75</v>
      </c>
      <c r="I102" s="44">
        <v>25</v>
      </c>
      <c r="J102" s="71">
        <f t="shared" si="8"/>
        <v>100</v>
      </c>
    </row>
    <row r="103" spans="1:10" ht="12.95" customHeight="1" x14ac:dyDescent="0.25">
      <c r="A103" s="211"/>
      <c r="B103" s="68" t="s">
        <v>118</v>
      </c>
      <c r="C103" s="96"/>
      <c r="D103" s="203"/>
      <c r="E103" s="203">
        <v>5311</v>
      </c>
      <c r="F103" s="203">
        <v>5137</v>
      </c>
      <c r="G103" s="66" t="s">
        <v>96</v>
      </c>
      <c r="H103" s="42">
        <v>200</v>
      </c>
      <c r="I103" s="44">
        <v>-15</v>
      </c>
      <c r="J103" s="71">
        <f t="shared" si="8"/>
        <v>185</v>
      </c>
    </row>
    <row r="104" spans="1:10" ht="12.95" customHeight="1" x14ac:dyDescent="0.25">
      <c r="A104" s="211"/>
      <c r="B104" s="68" t="s">
        <v>119</v>
      </c>
      <c r="C104" s="96"/>
      <c r="D104" s="203"/>
      <c r="E104" s="203">
        <v>5311</v>
      </c>
      <c r="F104" s="203">
        <v>5139</v>
      </c>
      <c r="G104" s="66" t="s">
        <v>96</v>
      </c>
      <c r="H104" s="42">
        <v>63</v>
      </c>
      <c r="I104" s="44">
        <v>15</v>
      </c>
      <c r="J104" s="71">
        <f t="shared" si="8"/>
        <v>78</v>
      </c>
    </row>
    <row r="105" spans="1:10" ht="12.95" customHeight="1" x14ac:dyDescent="0.25">
      <c r="A105" s="215" t="s">
        <v>102</v>
      </c>
      <c r="B105" s="88" t="s">
        <v>103</v>
      </c>
      <c r="C105" s="96"/>
      <c r="D105" s="203"/>
      <c r="E105" s="202">
        <v>3412</v>
      </c>
      <c r="F105" s="202">
        <v>5152</v>
      </c>
      <c r="G105" s="86" t="s">
        <v>98</v>
      </c>
      <c r="H105" s="94">
        <v>915</v>
      </c>
      <c r="I105" s="95">
        <v>-200</v>
      </c>
      <c r="J105" s="71">
        <f t="shared" si="8"/>
        <v>715</v>
      </c>
    </row>
    <row r="106" spans="1:10" ht="12.95" customHeight="1" x14ac:dyDescent="0.25">
      <c r="A106" s="216"/>
      <c r="B106" s="88" t="s">
        <v>104</v>
      </c>
      <c r="C106" s="96"/>
      <c r="D106" s="203"/>
      <c r="E106" s="202">
        <v>3412</v>
      </c>
      <c r="F106" s="202">
        <v>5169</v>
      </c>
      <c r="G106" s="86" t="s">
        <v>98</v>
      </c>
      <c r="H106" s="94">
        <v>2345</v>
      </c>
      <c r="I106" s="95">
        <v>60</v>
      </c>
      <c r="J106" s="71">
        <f t="shared" si="8"/>
        <v>2405</v>
      </c>
    </row>
    <row r="107" spans="1:10" ht="12.95" customHeight="1" x14ac:dyDescent="0.25">
      <c r="A107" s="216"/>
      <c r="B107" s="88" t="s">
        <v>122</v>
      </c>
      <c r="C107" s="96"/>
      <c r="D107" s="203"/>
      <c r="E107" s="202">
        <v>3429</v>
      </c>
      <c r="F107" s="202">
        <v>5154</v>
      </c>
      <c r="G107" s="86" t="s">
        <v>99</v>
      </c>
      <c r="H107" s="94">
        <v>240</v>
      </c>
      <c r="I107" s="95">
        <v>62</v>
      </c>
      <c r="J107" s="71">
        <f t="shared" si="8"/>
        <v>302</v>
      </c>
    </row>
    <row r="108" spans="1:10" ht="12.95" customHeight="1" x14ac:dyDescent="0.25">
      <c r="A108" s="216"/>
      <c r="B108" s="88" t="s">
        <v>105</v>
      </c>
      <c r="C108" s="96"/>
      <c r="D108" s="203"/>
      <c r="E108" s="202">
        <v>3429</v>
      </c>
      <c r="F108" s="202">
        <v>5169</v>
      </c>
      <c r="G108" s="86" t="s">
        <v>99</v>
      </c>
      <c r="H108" s="94">
        <v>1965.21</v>
      </c>
      <c r="I108" s="95">
        <v>25</v>
      </c>
      <c r="J108" s="71">
        <f t="shared" si="8"/>
        <v>1990.21</v>
      </c>
    </row>
    <row r="109" spans="1:10" ht="12.95" customHeight="1" x14ac:dyDescent="0.25">
      <c r="A109" s="216"/>
      <c r="B109" s="88" t="s">
        <v>106</v>
      </c>
      <c r="C109" s="96"/>
      <c r="D109" s="203"/>
      <c r="E109" s="202">
        <v>3412</v>
      </c>
      <c r="F109" s="202">
        <v>5169</v>
      </c>
      <c r="G109" s="86" t="s">
        <v>100</v>
      </c>
      <c r="H109" s="94">
        <v>2520</v>
      </c>
      <c r="I109" s="95">
        <v>40</v>
      </c>
      <c r="J109" s="71">
        <f t="shared" si="8"/>
        <v>2560</v>
      </c>
    </row>
    <row r="110" spans="1:10" ht="12.95" customHeight="1" x14ac:dyDescent="0.25">
      <c r="A110" s="216"/>
      <c r="B110" s="88" t="s">
        <v>107</v>
      </c>
      <c r="C110" s="96"/>
      <c r="D110" s="203"/>
      <c r="E110" s="202">
        <v>3412</v>
      </c>
      <c r="F110" s="202">
        <v>5169</v>
      </c>
      <c r="G110" s="86" t="s">
        <v>101</v>
      </c>
      <c r="H110" s="94">
        <v>2205</v>
      </c>
      <c r="I110" s="95">
        <v>13</v>
      </c>
      <c r="J110" s="71">
        <f t="shared" si="8"/>
        <v>2218</v>
      </c>
    </row>
    <row r="111" spans="1:10" ht="12.95" customHeight="1" x14ac:dyDescent="0.25">
      <c r="A111" s="216"/>
      <c r="B111" s="88" t="s">
        <v>108</v>
      </c>
      <c r="C111" s="96"/>
      <c r="D111" s="203"/>
      <c r="E111" s="202">
        <v>3429</v>
      </c>
      <c r="F111" s="202">
        <v>5171</v>
      </c>
      <c r="G111" s="86" t="s">
        <v>99</v>
      </c>
      <c r="H111" s="94">
        <v>4339.97</v>
      </c>
      <c r="I111" s="95">
        <v>-500</v>
      </c>
      <c r="J111" s="71">
        <f t="shared" si="8"/>
        <v>3839.9700000000003</v>
      </c>
    </row>
    <row r="112" spans="1:10" ht="12.95" customHeight="1" x14ac:dyDescent="0.25">
      <c r="A112" s="216"/>
      <c r="B112" s="88" t="s">
        <v>109</v>
      </c>
      <c r="C112" s="96"/>
      <c r="D112" s="203"/>
      <c r="E112" s="202">
        <v>3412</v>
      </c>
      <c r="F112" s="202">
        <v>5137</v>
      </c>
      <c r="G112" s="86" t="s">
        <v>101</v>
      </c>
      <c r="H112" s="94">
        <v>70</v>
      </c>
      <c r="I112" s="95">
        <v>200</v>
      </c>
      <c r="J112" s="71">
        <f t="shared" si="8"/>
        <v>270</v>
      </c>
    </row>
    <row r="113" spans="1:10" ht="12.95" customHeight="1" x14ac:dyDescent="0.25">
      <c r="A113" s="216"/>
      <c r="B113" s="88" t="s">
        <v>110</v>
      </c>
      <c r="C113" s="96"/>
      <c r="D113" s="203"/>
      <c r="E113" s="202">
        <v>3412</v>
      </c>
      <c r="F113" s="202">
        <v>5171</v>
      </c>
      <c r="G113" s="86" t="s">
        <v>101</v>
      </c>
      <c r="H113" s="94">
        <v>1630</v>
      </c>
      <c r="I113" s="95">
        <v>200</v>
      </c>
      <c r="J113" s="71">
        <f t="shared" si="8"/>
        <v>1830</v>
      </c>
    </row>
    <row r="114" spans="1:10" ht="12.95" customHeight="1" x14ac:dyDescent="0.25">
      <c r="A114" s="217"/>
      <c r="B114" s="88" t="s">
        <v>111</v>
      </c>
      <c r="C114" s="96"/>
      <c r="D114" s="203"/>
      <c r="E114" s="202">
        <v>3412</v>
      </c>
      <c r="F114" s="202">
        <v>5171</v>
      </c>
      <c r="G114" s="86" t="s">
        <v>100</v>
      </c>
      <c r="H114" s="94">
        <v>680</v>
      </c>
      <c r="I114" s="95">
        <v>100</v>
      </c>
      <c r="J114" s="71">
        <f t="shared" si="8"/>
        <v>780</v>
      </c>
    </row>
    <row r="115" spans="1:10" ht="12.95" customHeight="1" x14ac:dyDescent="0.25">
      <c r="A115" s="211" t="s">
        <v>157</v>
      </c>
      <c r="B115" s="96" t="s">
        <v>161</v>
      </c>
      <c r="C115" s="96"/>
      <c r="D115" s="203"/>
      <c r="E115" s="202">
        <v>2141</v>
      </c>
      <c r="F115" s="202">
        <v>5175</v>
      </c>
      <c r="G115" s="86"/>
      <c r="H115" s="94">
        <v>30</v>
      </c>
      <c r="I115" s="95">
        <v>-30</v>
      </c>
      <c r="J115" s="61">
        <f t="shared" si="8"/>
        <v>0</v>
      </c>
    </row>
    <row r="116" spans="1:10" ht="12.95" customHeight="1" x14ac:dyDescent="0.25">
      <c r="A116" s="211"/>
      <c r="B116" s="96" t="s">
        <v>162</v>
      </c>
      <c r="C116" s="96"/>
      <c r="D116" s="203"/>
      <c r="E116" s="202">
        <v>2141</v>
      </c>
      <c r="F116" s="202">
        <v>5139</v>
      </c>
      <c r="G116" s="86"/>
      <c r="H116" s="94">
        <v>305</v>
      </c>
      <c r="I116" s="95">
        <v>-2</v>
      </c>
      <c r="J116" s="61">
        <f t="shared" si="8"/>
        <v>303</v>
      </c>
    </row>
    <row r="117" spans="1:10" ht="12.95" customHeight="1" x14ac:dyDescent="0.25">
      <c r="A117" s="211"/>
      <c r="B117" s="96" t="s">
        <v>163</v>
      </c>
      <c r="C117" s="96"/>
      <c r="D117" s="203"/>
      <c r="E117" s="202">
        <v>2141</v>
      </c>
      <c r="F117" s="202">
        <v>5194</v>
      </c>
      <c r="G117" s="86"/>
      <c r="H117" s="94">
        <v>50</v>
      </c>
      <c r="I117" s="95">
        <v>32</v>
      </c>
      <c r="J117" s="61">
        <f t="shared" si="8"/>
        <v>82</v>
      </c>
    </row>
    <row r="118" spans="1:10" ht="12.95" customHeight="1" x14ac:dyDescent="0.25">
      <c r="A118" s="215" t="s">
        <v>180</v>
      </c>
      <c r="B118" s="153" t="s">
        <v>199</v>
      </c>
      <c r="C118" s="116"/>
      <c r="D118" s="203"/>
      <c r="E118" s="202">
        <v>2219</v>
      </c>
      <c r="F118" s="202">
        <v>5171</v>
      </c>
      <c r="G118" s="202">
        <v>2291</v>
      </c>
      <c r="H118" s="141">
        <v>7376</v>
      </c>
      <c r="I118" s="37">
        <v>921</v>
      </c>
      <c r="J118" s="140">
        <f>H118+I118</f>
        <v>8297</v>
      </c>
    </row>
    <row r="119" spans="1:10" ht="12.95" customHeight="1" x14ac:dyDescent="0.25">
      <c r="A119" s="216"/>
      <c r="B119" s="153" t="s">
        <v>198</v>
      </c>
      <c r="C119" s="147"/>
      <c r="D119" s="204"/>
      <c r="E119" s="202">
        <v>3113</v>
      </c>
      <c r="F119" s="160">
        <v>5137</v>
      </c>
      <c r="G119" s="86" t="s">
        <v>179</v>
      </c>
      <c r="H119" s="94">
        <v>1983</v>
      </c>
      <c r="I119" s="95">
        <v>-1983</v>
      </c>
      <c r="J119" s="61">
        <f t="shared" ref="J119:J137" si="9">H119+I119</f>
        <v>0</v>
      </c>
    </row>
    <row r="120" spans="1:10" ht="12.95" customHeight="1" x14ac:dyDescent="0.25">
      <c r="A120" s="216"/>
      <c r="B120" s="153" t="s">
        <v>198</v>
      </c>
      <c r="C120" s="147"/>
      <c r="D120" s="204"/>
      <c r="E120" s="202">
        <v>3113</v>
      </c>
      <c r="F120" s="160">
        <v>5169</v>
      </c>
      <c r="G120" s="86" t="s">
        <v>179</v>
      </c>
      <c r="H120" s="94">
        <v>18.2</v>
      </c>
      <c r="I120" s="95">
        <v>-18.2</v>
      </c>
      <c r="J120" s="61">
        <f t="shared" si="9"/>
        <v>0</v>
      </c>
    </row>
    <row r="121" spans="1:10" ht="12.95" customHeight="1" x14ac:dyDescent="0.25">
      <c r="A121" s="216"/>
      <c r="B121" s="93" t="s">
        <v>198</v>
      </c>
      <c r="C121" s="162" t="s">
        <v>41</v>
      </c>
      <c r="D121" s="161">
        <v>1491</v>
      </c>
      <c r="E121" s="72">
        <v>3113</v>
      </c>
      <c r="F121" s="108">
        <v>5169</v>
      </c>
      <c r="G121" s="82" t="s">
        <v>179</v>
      </c>
      <c r="H121" s="92">
        <v>0</v>
      </c>
      <c r="I121" s="85">
        <v>18.149999999999999</v>
      </c>
      <c r="J121" s="77">
        <f t="shared" si="9"/>
        <v>18.149999999999999</v>
      </c>
    </row>
    <row r="122" spans="1:10" ht="12.95" customHeight="1" x14ac:dyDescent="0.25">
      <c r="A122" s="216"/>
      <c r="B122" s="93" t="s">
        <v>198</v>
      </c>
      <c r="C122" s="162" t="s">
        <v>41</v>
      </c>
      <c r="D122" s="161">
        <v>149117084</v>
      </c>
      <c r="E122" s="72">
        <v>3113</v>
      </c>
      <c r="F122" s="108">
        <v>5137</v>
      </c>
      <c r="G122" s="82" t="s">
        <v>179</v>
      </c>
      <c r="H122" s="92">
        <v>0</v>
      </c>
      <c r="I122" s="85">
        <v>370.61</v>
      </c>
      <c r="J122" s="77">
        <f t="shared" si="9"/>
        <v>370.61</v>
      </c>
    </row>
    <row r="123" spans="1:10" ht="12.95" customHeight="1" x14ac:dyDescent="0.25">
      <c r="A123" s="216"/>
      <c r="B123" s="93" t="s">
        <v>198</v>
      </c>
      <c r="C123" s="162" t="s">
        <v>41</v>
      </c>
      <c r="D123" s="161">
        <v>1491</v>
      </c>
      <c r="E123" s="72">
        <v>3113</v>
      </c>
      <c r="F123" s="108">
        <v>5137</v>
      </c>
      <c r="G123" s="82" t="s">
        <v>179</v>
      </c>
      <c r="H123" s="92">
        <v>0</v>
      </c>
      <c r="I123" s="85">
        <v>723.07</v>
      </c>
      <c r="J123" s="77">
        <f t="shared" si="9"/>
        <v>723.07</v>
      </c>
    </row>
    <row r="124" spans="1:10" ht="12.95" customHeight="1" x14ac:dyDescent="0.25">
      <c r="A124" s="216"/>
      <c r="B124" s="93" t="s">
        <v>198</v>
      </c>
      <c r="C124" s="162" t="s">
        <v>41</v>
      </c>
      <c r="D124" s="161">
        <v>149517085</v>
      </c>
      <c r="E124" s="72">
        <v>3113</v>
      </c>
      <c r="F124" s="108">
        <v>5137</v>
      </c>
      <c r="G124" s="82" t="s">
        <v>179</v>
      </c>
      <c r="H124" s="92">
        <v>0</v>
      </c>
      <c r="I124" s="85">
        <v>888.45</v>
      </c>
      <c r="J124" s="77">
        <f t="shared" si="9"/>
        <v>888.45</v>
      </c>
    </row>
    <row r="125" spans="1:10" ht="12.95" customHeight="1" x14ac:dyDescent="0.25">
      <c r="A125" s="216"/>
      <c r="B125" s="153" t="s">
        <v>197</v>
      </c>
      <c r="C125" s="176"/>
      <c r="D125" s="99"/>
      <c r="E125" s="202">
        <v>3612</v>
      </c>
      <c r="F125" s="160">
        <v>5171</v>
      </c>
      <c r="G125" s="86" t="s">
        <v>61</v>
      </c>
      <c r="H125" s="158">
        <v>7415</v>
      </c>
      <c r="I125" s="95">
        <v>-280</v>
      </c>
      <c r="J125" s="61">
        <f t="shared" si="9"/>
        <v>7135</v>
      </c>
    </row>
    <row r="126" spans="1:10" ht="12.95" customHeight="1" x14ac:dyDescent="0.25">
      <c r="A126" s="216"/>
      <c r="B126" s="153" t="s">
        <v>196</v>
      </c>
      <c r="C126" s="176"/>
      <c r="D126" s="99"/>
      <c r="E126" s="202">
        <v>3113</v>
      </c>
      <c r="F126" s="160">
        <v>5137</v>
      </c>
      <c r="G126" s="86" t="s">
        <v>183</v>
      </c>
      <c r="H126" s="94">
        <v>990</v>
      </c>
      <c r="I126" s="95">
        <v>-357.31</v>
      </c>
      <c r="J126" s="61">
        <f t="shared" si="9"/>
        <v>632.69000000000005</v>
      </c>
    </row>
    <row r="127" spans="1:10" ht="12.95" customHeight="1" x14ac:dyDescent="0.25">
      <c r="A127" s="216"/>
      <c r="B127" s="153" t="s">
        <v>196</v>
      </c>
      <c r="C127" s="176"/>
      <c r="D127" s="99"/>
      <c r="E127" s="202">
        <v>3113</v>
      </c>
      <c r="F127" s="160">
        <v>5139</v>
      </c>
      <c r="G127" s="86" t="s">
        <v>183</v>
      </c>
      <c r="H127" s="94">
        <v>20</v>
      </c>
      <c r="I127" s="95">
        <v>-0.4</v>
      </c>
      <c r="J127" s="61">
        <f t="shared" si="9"/>
        <v>19.600000000000001</v>
      </c>
    </row>
    <row r="128" spans="1:10" ht="12.95" customHeight="1" x14ac:dyDescent="0.25">
      <c r="A128" s="216"/>
      <c r="B128" s="153" t="s">
        <v>196</v>
      </c>
      <c r="C128" s="176"/>
      <c r="D128" s="99"/>
      <c r="E128" s="202">
        <v>3113</v>
      </c>
      <c r="F128" s="160">
        <v>5169</v>
      </c>
      <c r="G128" s="86" t="s">
        <v>183</v>
      </c>
      <c r="H128" s="94">
        <v>12</v>
      </c>
      <c r="I128" s="95">
        <v>0.7</v>
      </c>
      <c r="J128" s="61">
        <f t="shared" si="9"/>
        <v>12.7</v>
      </c>
    </row>
    <row r="129" spans="1:10" ht="12.95" customHeight="1" x14ac:dyDescent="0.25">
      <c r="A129" s="216"/>
      <c r="B129" s="169" t="s">
        <v>196</v>
      </c>
      <c r="C129" s="162" t="s">
        <v>41</v>
      </c>
      <c r="D129" s="72">
        <v>1491</v>
      </c>
      <c r="E129" s="72">
        <v>3113</v>
      </c>
      <c r="F129" s="108">
        <v>5137</v>
      </c>
      <c r="G129" s="82" t="s">
        <v>183</v>
      </c>
      <c r="H129" s="92">
        <v>0</v>
      </c>
      <c r="I129" s="85">
        <v>233.65</v>
      </c>
      <c r="J129" s="77">
        <f t="shared" si="9"/>
        <v>233.65</v>
      </c>
    </row>
    <row r="130" spans="1:10" ht="12.95" customHeight="1" x14ac:dyDescent="0.25">
      <c r="A130" s="216"/>
      <c r="B130" s="169" t="s">
        <v>196</v>
      </c>
      <c r="C130" s="162" t="s">
        <v>41</v>
      </c>
      <c r="D130" s="72">
        <v>149117084</v>
      </c>
      <c r="E130" s="72">
        <v>3113</v>
      </c>
      <c r="F130" s="108">
        <v>5137</v>
      </c>
      <c r="G130" s="82" t="s">
        <v>183</v>
      </c>
      <c r="H130" s="92">
        <v>0</v>
      </c>
      <c r="I130" s="85">
        <v>116.83</v>
      </c>
      <c r="J130" s="77">
        <f t="shared" si="9"/>
        <v>116.83</v>
      </c>
    </row>
    <row r="131" spans="1:10" ht="12.95" customHeight="1" x14ac:dyDescent="0.25">
      <c r="A131" s="217"/>
      <c r="B131" s="93" t="s">
        <v>196</v>
      </c>
      <c r="C131" s="162" t="s">
        <v>41</v>
      </c>
      <c r="D131" s="72">
        <v>149517085</v>
      </c>
      <c r="E131" s="72">
        <v>3113</v>
      </c>
      <c r="F131" s="108">
        <v>5137</v>
      </c>
      <c r="G131" s="82" t="s">
        <v>183</v>
      </c>
      <c r="H131" s="92">
        <v>0</v>
      </c>
      <c r="I131" s="85">
        <v>3.72</v>
      </c>
      <c r="J131" s="77">
        <f t="shared" si="9"/>
        <v>3.72</v>
      </c>
    </row>
    <row r="132" spans="1:10" ht="12.95" customHeight="1" x14ac:dyDescent="0.25">
      <c r="A132" s="203" t="s">
        <v>194</v>
      </c>
      <c r="B132" s="93" t="s">
        <v>195</v>
      </c>
      <c r="C132" s="162" t="s">
        <v>41</v>
      </c>
      <c r="D132" s="72"/>
      <c r="E132" s="72">
        <v>4350</v>
      </c>
      <c r="F132" s="108">
        <v>5171</v>
      </c>
      <c r="G132" s="82" t="s">
        <v>200</v>
      </c>
      <c r="H132" s="92">
        <v>0</v>
      </c>
      <c r="I132" s="85">
        <v>9.44</v>
      </c>
      <c r="J132" s="77">
        <f t="shared" si="9"/>
        <v>9.44</v>
      </c>
    </row>
    <row r="133" spans="1:10" ht="12.95" customHeight="1" x14ac:dyDescent="0.25">
      <c r="A133" s="211" t="s">
        <v>207</v>
      </c>
      <c r="B133" s="179" t="s">
        <v>202</v>
      </c>
      <c r="C133" s="116"/>
      <c r="D133" s="203"/>
      <c r="E133" s="154">
        <v>3613</v>
      </c>
      <c r="F133" s="154">
        <v>5171</v>
      </c>
      <c r="G133" s="155" t="s">
        <v>62</v>
      </c>
      <c r="H133" s="177">
        <v>2934</v>
      </c>
      <c r="I133" s="175">
        <v>-650</v>
      </c>
      <c r="J133" s="177">
        <f t="shared" si="9"/>
        <v>2284</v>
      </c>
    </row>
    <row r="134" spans="1:10" ht="12.95" customHeight="1" x14ac:dyDescent="0.25">
      <c r="A134" s="211"/>
      <c r="B134" s="178" t="s">
        <v>203</v>
      </c>
      <c r="C134" s="116"/>
      <c r="D134" s="203"/>
      <c r="E134" s="202">
        <v>3612</v>
      </c>
      <c r="F134" s="202">
        <v>5166</v>
      </c>
      <c r="G134" s="86" t="s">
        <v>61</v>
      </c>
      <c r="H134" s="177">
        <v>215</v>
      </c>
      <c r="I134" s="175">
        <v>-160</v>
      </c>
      <c r="J134" s="177">
        <f t="shared" si="9"/>
        <v>55</v>
      </c>
    </row>
    <row r="135" spans="1:10" ht="12.95" customHeight="1" x14ac:dyDescent="0.25">
      <c r="A135" s="211"/>
      <c r="B135" s="178" t="s">
        <v>205</v>
      </c>
      <c r="C135" s="116"/>
      <c r="D135" s="203"/>
      <c r="E135" s="202">
        <v>3612</v>
      </c>
      <c r="F135" s="202">
        <v>5169</v>
      </c>
      <c r="G135" s="86" t="s">
        <v>61</v>
      </c>
      <c r="H135" s="177">
        <v>650</v>
      </c>
      <c r="I135" s="175">
        <v>-75</v>
      </c>
      <c r="J135" s="177">
        <f t="shared" si="9"/>
        <v>575</v>
      </c>
    </row>
    <row r="136" spans="1:10" ht="12.95" customHeight="1" x14ac:dyDescent="0.25">
      <c r="A136" s="211"/>
      <c r="B136" s="180" t="s">
        <v>206</v>
      </c>
      <c r="C136" s="116"/>
      <c r="D136" s="203"/>
      <c r="E136" s="202">
        <v>3613</v>
      </c>
      <c r="F136" s="202">
        <v>5169</v>
      </c>
      <c r="G136" s="86" t="s">
        <v>62</v>
      </c>
      <c r="H136" s="177">
        <v>700</v>
      </c>
      <c r="I136" s="175">
        <v>75</v>
      </c>
      <c r="J136" s="177">
        <f t="shared" si="9"/>
        <v>775</v>
      </c>
    </row>
    <row r="137" spans="1:10" ht="12.95" customHeight="1" x14ac:dyDescent="0.25">
      <c r="A137" s="211"/>
      <c r="B137" s="180" t="s">
        <v>202</v>
      </c>
      <c r="C137" s="116"/>
      <c r="D137" s="203"/>
      <c r="E137" s="202">
        <v>3612</v>
      </c>
      <c r="F137" s="202">
        <v>5171</v>
      </c>
      <c r="G137" s="86" t="s">
        <v>61</v>
      </c>
      <c r="H137" s="177">
        <v>7135</v>
      </c>
      <c r="I137" s="175">
        <v>50</v>
      </c>
      <c r="J137" s="177">
        <f t="shared" si="9"/>
        <v>7185</v>
      </c>
    </row>
    <row r="138" spans="1:10" ht="12.95" customHeight="1" x14ac:dyDescent="0.25">
      <c r="A138" s="211" t="s">
        <v>236</v>
      </c>
      <c r="B138" s="201" t="s">
        <v>231</v>
      </c>
      <c r="C138" s="116"/>
      <c r="D138" s="203"/>
      <c r="E138" s="203">
        <v>2223</v>
      </c>
      <c r="F138" s="203">
        <v>5164</v>
      </c>
      <c r="G138" s="66" t="s">
        <v>229</v>
      </c>
      <c r="H138" s="42">
        <v>28</v>
      </c>
      <c r="I138" s="44">
        <v>-6</v>
      </c>
      <c r="J138" s="71">
        <f t="shared" ref="J138:J141" si="10">SUM(H138:I138)</f>
        <v>22</v>
      </c>
    </row>
    <row r="139" spans="1:10" ht="12.95" customHeight="1" x14ac:dyDescent="0.25">
      <c r="A139" s="211"/>
      <c r="B139" s="201" t="s">
        <v>232</v>
      </c>
      <c r="C139" s="116"/>
      <c r="D139" s="203"/>
      <c r="E139" s="203">
        <v>2223</v>
      </c>
      <c r="F139" s="203">
        <v>5169</v>
      </c>
      <c r="G139" s="66" t="s">
        <v>229</v>
      </c>
      <c r="H139" s="42">
        <v>80</v>
      </c>
      <c r="I139" s="44">
        <v>6</v>
      </c>
      <c r="J139" s="71">
        <f t="shared" si="10"/>
        <v>86</v>
      </c>
    </row>
    <row r="140" spans="1:10" ht="12.95" customHeight="1" x14ac:dyDescent="0.25">
      <c r="A140" s="211"/>
      <c r="B140" s="201" t="s">
        <v>233</v>
      </c>
      <c r="C140" s="116"/>
      <c r="D140" s="203"/>
      <c r="E140" s="203">
        <v>2223</v>
      </c>
      <c r="F140" s="203">
        <v>5168</v>
      </c>
      <c r="G140" s="66" t="s">
        <v>230</v>
      </c>
      <c r="H140" s="42">
        <v>15</v>
      </c>
      <c r="I140" s="44">
        <v>1.5</v>
      </c>
      <c r="J140" s="71">
        <f t="shared" si="10"/>
        <v>16.5</v>
      </c>
    </row>
    <row r="141" spans="1:10" ht="12.95" customHeight="1" x14ac:dyDescent="0.25">
      <c r="A141" s="211"/>
      <c r="B141" s="201" t="s">
        <v>234</v>
      </c>
      <c r="C141" s="116"/>
      <c r="D141" s="203"/>
      <c r="E141" s="203">
        <v>2223</v>
      </c>
      <c r="F141" s="203">
        <v>5171</v>
      </c>
      <c r="G141" s="66" t="s">
        <v>230</v>
      </c>
      <c r="H141" s="42">
        <v>50</v>
      </c>
      <c r="I141" s="44">
        <v>-1.5</v>
      </c>
      <c r="J141" s="71">
        <f t="shared" si="10"/>
        <v>48.5</v>
      </c>
    </row>
    <row r="142" spans="1:10" ht="12.75" customHeight="1" x14ac:dyDescent="0.25">
      <c r="A142" s="14"/>
      <c r="B142" s="18"/>
      <c r="C142" s="19"/>
      <c r="D142" s="19"/>
      <c r="E142" s="235" t="s">
        <v>20</v>
      </c>
      <c r="F142" s="236"/>
      <c r="G142" s="237"/>
      <c r="H142" s="107">
        <f>SUM(H36:H141)</f>
        <v>183641.44</v>
      </c>
      <c r="I142" s="107">
        <f t="shared" ref="I142:J142" si="11">SUM(I36:I141)</f>
        <v>-57.28999999999985</v>
      </c>
      <c r="J142" s="107">
        <f t="shared" si="11"/>
        <v>183584.15</v>
      </c>
    </row>
    <row r="143" spans="1:10" ht="12.75" customHeight="1" x14ac:dyDescent="0.25">
      <c r="A143" s="39" t="s">
        <v>21</v>
      </c>
      <c r="B143" s="18"/>
      <c r="C143" s="19"/>
      <c r="D143" s="19"/>
      <c r="E143" s="20"/>
      <c r="F143" s="18"/>
      <c r="G143" s="18"/>
      <c r="H143" s="105"/>
      <c r="I143" s="105"/>
      <c r="J143" s="106"/>
    </row>
    <row r="144" spans="1:10" ht="12.75" customHeight="1" x14ac:dyDescent="0.25">
      <c r="A144" s="218" t="s">
        <v>12</v>
      </c>
      <c r="B144" s="68" t="s">
        <v>164</v>
      </c>
      <c r="C144" s="43"/>
      <c r="D144" s="203"/>
      <c r="E144" s="203">
        <v>2223</v>
      </c>
      <c r="F144" s="203">
        <v>6122</v>
      </c>
      <c r="G144" s="66" t="s">
        <v>96</v>
      </c>
      <c r="H144" s="42">
        <v>3000</v>
      </c>
      <c r="I144" s="44">
        <v>-51</v>
      </c>
      <c r="J144" s="130">
        <f t="shared" ref="J144:J145" si="12">H144+I144</f>
        <v>2949</v>
      </c>
    </row>
    <row r="145" spans="1:12" ht="12.75" customHeight="1" x14ac:dyDescent="0.25">
      <c r="A145" s="218"/>
      <c r="B145" s="93" t="s">
        <v>164</v>
      </c>
      <c r="C145" s="67" t="s">
        <v>41</v>
      </c>
      <c r="D145" s="72"/>
      <c r="E145" s="72">
        <v>5311</v>
      </c>
      <c r="F145" s="72">
        <v>6122</v>
      </c>
      <c r="G145" s="82" t="s">
        <v>96</v>
      </c>
      <c r="H145" s="92">
        <v>0</v>
      </c>
      <c r="I145" s="85">
        <v>51</v>
      </c>
      <c r="J145" s="131">
        <f t="shared" si="12"/>
        <v>51</v>
      </c>
      <c r="L145" s="70"/>
    </row>
    <row r="146" spans="1:12" ht="12.75" customHeight="1" x14ac:dyDescent="0.25">
      <c r="A146" s="215" t="s">
        <v>13</v>
      </c>
      <c r="B146" s="68" t="s">
        <v>208</v>
      </c>
      <c r="C146" s="43"/>
      <c r="D146" s="43"/>
      <c r="E146" s="203">
        <v>5512</v>
      </c>
      <c r="F146" s="203">
        <v>6123</v>
      </c>
      <c r="G146" s="66" t="s">
        <v>124</v>
      </c>
      <c r="H146" s="42">
        <v>259.5</v>
      </c>
      <c r="I146" s="44">
        <v>-115</v>
      </c>
      <c r="J146" s="71">
        <f>SUM(H146:I146)</f>
        <v>144.5</v>
      </c>
      <c r="L146" s="70"/>
    </row>
    <row r="147" spans="1:12" ht="12.75" customHeight="1" x14ac:dyDescent="0.25">
      <c r="A147" s="217"/>
      <c r="B147" s="68" t="s">
        <v>209</v>
      </c>
      <c r="C147" s="43"/>
      <c r="D147" s="43"/>
      <c r="E147" s="203">
        <v>5512</v>
      </c>
      <c r="F147" s="203">
        <v>6123</v>
      </c>
      <c r="G147" s="66" t="s">
        <v>123</v>
      </c>
      <c r="H147" s="42">
        <v>470</v>
      </c>
      <c r="I147" s="44">
        <v>79</v>
      </c>
      <c r="J147" s="71">
        <f>SUM(H147+I147)</f>
        <v>549</v>
      </c>
      <c r="L147" s="70"/>
    </row>
    <row r="148" spans="1:12" ht="12.75" customHeight="1" x14ac:dyDescent="0.25">
      <c r="A148" s="211" t="s">
        <v>14</v>
      </c>
      <c r="B148" s="148" t="s">
        <v>141</v>
      </c>
      <c r="C148" s="43"/>
      <c r="D148" s="46"/>
      <c r="E148" s="138">
        <v>6171</v>
      </c>
      <c r="F148" s="138">
        <v>6122</v>
      </c>
      <c r="G148" s="139"/>
      <c r="H148" s="54">
        <v>1900</v>
      </c>
      <c r="I148" s="37">
        <v>-694</v>
      </c>
      <c r="J148" s="140">
        <f t="shared" ref="J148:J150" si="13">SUM(H148:I148)</f>
        <v>1206</v>
      </c>
      <c r="L148" s="70"/>
    </row>
    <row r="149" spans="1:12" ht="12.75" customHeight="1" x14ac:dyDescent="0.25">
      <c r="A149" s="211"/>
      <c r="B149" s="148" t="s">
        <v>142</v>
      </c>
      <c r="C149" s="43"/>
      <c r="D149" s="46"/>
      <c r="E149" s="138">
        <v>6171</v>
      </c>
      <c r="F149" s="138">
        <v>6125</v>
      </c>
      <c r="G149" s="139"/>
      <c r="H149" s="141">
        <v>205.2</v>
      </c>
      <c r="I149" s="37">
        <v>694</v>
      </c>
      <c r="J149" s="140">
        <f t="shared" si="13"/>
        <v>899.2</v>
      </c>
      <c r="L149" s="70"/>
    </row>
    <row r="150" spans="1:12" ht="12.75" customHeight="1" x14ac:dyDescent="0.25">
      <c r="A150" s="211"/>
      <c r="B150" s="91" t="s">
        <v>143</v>
      </c>
      <c r="C150" s="116"/>
      <c r="D150" s="46"/>
      <c r="E150" s="46">
        <v>6171</v>
      </c>
      <c r="F150" s="46">
        <v>6122</v>
      </c>
      <c r="G150" s="135"/>
      <c r="H150" s="136">
        <v>1206</v>
      </c>
      <c r="I150" s="37">
        <v>-20</v>
      </c>
      <c r="J150" s="137">
        <f t="shared" si="13"/>
        <v>1186</v>
      </c>
      <c r="L150" s="70"/>
    </row>
    <row r="151" spans="1:12" ht="12.75" customHeight="1" x14ac:dyDescent="0.25">
      <c r="A151" s="211" t="s">
        <v>40</v>
      </c>
      <c r="B151" s="152" t="s">
        <v>165</v>
      </c>
      <c r="C151" s="116"/>
      <c r="D151" s="203"/>
      <c r="E151" s="202">
        <v>3639</v>
      </c>
      <c r="F151" s="202">
        <v>6121</v>
      </c>
      <c r="G151" s="202">
        <v>2333</v>
      </c>
      <c r="H151" s="141">
        <v>20</v>
      </c>
      <c r="I151" s="37">
        <v>-19.5</v>
      </c>
      <c r="J151" s="140">
        <f t="shared" ref="J151:J164" si="14">H151+I151</f>
        <v>0.5</v>
      </c>
      <c r="L151" s="70"/>
    </row>
    <row r="152" spans="1:12" ht="12.75" customHeight="1" x14ac:dyDescent="0.25">
      <c r="A152" s="211"/>
      <c r="B152" s="153" t="s">
        <v>166</v>
      </c>
      <c r="C152" s="116"/>
      <c r="D152" s="203"/>
      <c r="E152" s="202">
        <v>2219</v>
      </c>
      <c r="F152" s="202">
        <v>6121</v>
      </c>
      <c r="G152" s="202">
        <v>8230</v>
      </c>
      <c r="H152" s="141">
        <v>171.48</v>
      </c>
      <c r="I152" s="37">
        <v>19.5</v>
      </c>
      <c r="J152" s="140">
        <f t="shared" si="14"/>
        <v>190.98</v>
      </c>
      <c r="L152" s="70"/>
    </row>
    <row r="153" spans="1:12" ht="12.75" customHeight="1" x14ac:dyDescent="0.25">
      <c r="A153" s="211"/>
      <c r="B153" s="152" t="s">
        <v>167</v>
      </c>
      <c r="C153" s="116"/>
      <c r="D153" s="203"/>
      <c r="E153" s="202">
        <v>2219</v>
      </c>
      <c r="F153" s="202">
        <v>6121</v>
      </c>
      <c r="G153" s="202">
        <v>9232</v>
      </c>
      <c r="H153" s="141">
        <v>50</v>
      </c>
      <c r="I153" s="37">
        <v>-50</v>
      </c>
      <c r="J153" s="140">
        <f t="shared" si="14"/>
        <v>0</v>
      </c>
      <c r="L153" s="70"/>
    </row>
    <row r="154" spans="1:12" ht="12.75" customHeight="1" x14ac:dyDescent="0.25">
      <c r="A154" s="211"/>
      <c r="B154" s="152" t="s">
        <v>187</v>
      </c>
      <c r="C154" s="116"/>
      <c r="D154" s="203"/>
      <c r="E154" s="202">
        <v>2219</v>
      </c>
      <c r="F154" s="202">
        <v>6121</v>
      </c>
      <c r="G154" s="202">
        <v>9308</v>
      </c>
      <c r="H154" s="141">
        <v>98</v>
      </c>
      <c r="I154" s="37">
        <v>-1.5</v>
      </c>
      <c r="J154" s="140">
        <f t="shared" si="14"/>
        <v>96.5</v>
      </c>
      <c r="L154" s="70"/>
    </row>
    <row r="155" spans="1:12" ht="12.75" customHeight="1" x14ac:dyDescent="0.25">
      <c r="A155" s="211"/>
      <c r="B155" s="163" t="s">
        <v>168</v>
      </c>
      <c r="C155" s="164" t="s">
        <v>41</v>
      </c>
      <c r="D155" s="72"/>
      <c r="E155" s="72">
        <v>2219</v>
      </c>
      <c r="F155" s="72">
        <v>6121</v>
      </c>
      <c r="G155" s="72">
        <v>6206</v>
      </c>
      <c r="H155" s="165">
        <v>0</v>
      </c>
      <c r="I155" s="166">
        <v>22.5</v>
      </c>
      <c r="J155" s="165">
        <f t="shared" si="14"/>
        <v>22.5</v>
      </c>
      <c r="L155" s="70"/>
    </row>
    <row r="156" spans="1:12" ht="12.75" customHeight="1" x14ac:dyDescent="0.25">
      <c r="A156" s="211"/>
      <c r="B156" s="153" t="s">
        <v>169</v>
      </c>
      <c r="C156" s="116"/>
      <c r="D156" s="203"/>
      <c r="E156" s="202">
        <v>2221</v>
      </c>
      <c r="F156" s="202">
        <v>6121</v>
      </c>
      <c r="G156" s="202">
        <v>2433</v>
      </c>
      <c r="H156" s="141">
        <v>1082.0999999999999</v>
      </c>
      <c r="I156" s="37">
        <v>29</v>
      </c>
      <c r="J156" s="140">
        <f t="shared" si="14"/>
        <v>1111.0999999999999</v>
      </c>
      <c r="L156" s="70"/>
    </row>
    <row r="157" spans="1:12" ht="12.75" customHeight="1" x14ac:dyDescent="0.25">
      <c r="A157" s="211"/>
      <c r="B157" s="153" t="s">
        <v>170</v>
      </c>
      <c r="C157" s="116"/>
      <c r="D157" s="203"/>
      <c r="E157" s="202">
        <v>2229</v>
      </c>
      <c r="F157" s="202">
        <v>6121</v>
      </c>
      <c r="G157" s="202">
        <v>2164</v>
      </c>
      <c r="H157" s="141">
        <v>330.5</v>
      </c>
      <c r="I157" s="37">
        <v>-156</v>
      </c>
      <c r="J157" s="140">
        <f t="shared" si="14"/>
        <v>174.5</v>
      </c>
      <c r="L157" s="70"/>
    </row>
    <row r="158" spans="1:12" ht="12.75" customHeight="1" x14ac:dyDescent="0.25">
      <c r="A158" s="211"/>
      <c r="B158" s="153" t="s">
        <v>171</v>
      </c>
      <c r="C158" s="116"/>
      <c r="D158" s="203"/>
      <c r="E158" s="202">
        <v>2219</v>
      </c>
      <c r="F158" s="202">
        <v>6121</v>
      </c>
      <c r="G158" s="202">
        <v>2427</v>
      </c>
      <c r="H158" s="141">
        <v>500</v>
      </c>
      <c r="I158" s="37">
        <v>156</v>
      </c>
      <c r="J158" s="140">
        <f t="shared" si="14"/>
        <v>656</v>
      </c>
      <c r="L158" s="70"/>
    </row>
    <row r="159" spans="1:12" ht="12.75" customHeight="1" x14ac:dyDescent="0.25">
      <c r="A159" s="211"/>
      <c r="B159" s="153" t="s">
        <v>172</v>
      </c>
      <c r="C159" s="116"/>
      <c r="D159" s="203"/>
      <c r="E159" s="202">
        <v>2219</v>
      </c>
      <c r="F159" s="202">
        <v>6121</v>
      </c>
      <c r="G159" s="202">
        <v>9304</v>
      </c>
      <c r="H159" s="141">
        <v>400</v>
      </c>
      <c r="I159" s="37">
        <v>-294</v>
      </c>
      <c r="J159" s="140">
        <f t="shared" si="14"/>
        <v>106</v>
      </c>
      <c r="L159" s="70"/>
    </row>
    <row r="160" spans="1:12" ht="12.75" customHeight="1" x14ac:dyDescent="0.25">
      <c r="A160" s="211"/>
      <c r="B160" s="153" t="s">
        <v>173</v>
      </c>
      <c r="C160" s="116"/>
      <c r="D160" s="203"/>
      <c r="E160" s="202">
        <v>3612</v>
      </c>
      <c r="F160" s="202">
        <v>6121</v>
      </c>
      <c r="G160" s="202">
        <v>7253</v>
      </c>
      <c r="H160" s="158">
        <v>2845</v>
      </c>
      <c r="I160" s="90">
        <v>294</v>
      </c>
      <c r="J160" s="159">
        <f t="shared" si="14"/>
        <v>3139</v>
      </c>
      <c r="L160" s="70"/>
    </row>
    <row r="161" spans="1:12" ht="12.75" customHeight="1" x14ac:dyDescent="0.25">
      <c r="A161" s="211"/>
      <c r="B161" s="153" t="s">
        <v>174</v>
      </c>
      <c r="C161" s="116"/>
      <c r="D161" s="203"/>
      <c r="E161" s="202">
        <v>3113</v>
      </c>
      <c r="F161" s="202">
        <v>6121</v>
      </c>
      <c r="G161" s="202">
        <v>2461</v>
      </c>
      <c r="H161" s="158">
        <v>1917</v>
      </c>
      <c r="I161" s="90">
        <v>-1812</v>
      </c>
      <c r="J161" s="159">
        <f t="shared" si="14"/>
        <v>105</v>
      </c>
      <c r="L161" s="70"/>
    </row>
    <row r="162" spans="1:12" ht="12.75" customHeight="1" x14ac:dyDescent="0.25">
      <c r="A162" s="211"/>
      <c r="B162" s="153" t="s">
        <v>175</v>
      </c>
      <c r="C162" s="116"/>
      <c r="D162" s="203"/>
      <c r="E162" s="202">
        <v>2223</v>
      </c>
      <c r="F162" s="202">
        <v>6122</v>
      </c>
      <c r="G162" s="202">
        <v>5226</v>
      </c>
      <c r="H162" s="158">
        <v>500</v>
      </c>
      <c r="I162" s="90">
        <v>-486</v>
      </c>
      <c r="J162" s="159">
        <f t="shared" si="14"/>
        <v>14</v>
      </c>
      <c r="L162" s="70"/>
    </row>
    <row r="163" spans="1:12" ht="12.75" customHeight="1" x14ac:dyDescent="0.25">
      <c r="A163" s="211"/>
      <c r="B163" s="153" t="s">
        <v>176</v>
      </c>
      <c r="C163" s="116"/>
      <c r="D163" s="203"/>
      <c r="E163" s="202">
        <v>3639</v>
      </c>
      <c r="F163" s="202">
        <v>6121</v>
      </c>
      <c r="G163" s="86" t="s">
        <v>177</v>
      </c>
      <c r="H163" s="158">
        <v>16500</v>
      </c>
      <c r="I163" s="90">
        <v>1377</v>
      </c>
      <c r="J163" s="159">
        <f t="shared" si="14"/>
        <v>17877</v>
      </c>
      <c r="L163" s="70"/>
    </row>
    <row r="164" spans="1:12" ht="12.75" customHeight="1" x14ac:dyDescent="0.25">
      <c r="A164" s="211"/>
      <c r="B164" s="153" t="s">
        <v>178</v>
      </c>
      <c r="C164" s="88"/>
      <c r="D164" s="88"/>
      <c r="E164" s="202">
        <v>3612</v>
      </c>
      <c r="F164" s="202">
        <v>6121</v>
      </c>
      <c r="G164" s="202">
        <v>8245</v>
      </c>
      <c r="H164" s="157">
        <v>22660</v>
      </c>
      <c r="I164" s="156">
        <v>8367</v>
      </c>
      <c r="J164" s="61">
        <f t="shared" si="14"/>
        <v>31027</v>
      </c>
      <c r="L164" s="70"/>
    </row>
    <row r="165" spans="1:12" ht="12.75" customHeight="1" x14ac:dyDescent="0.25">
      <c r="A165" s="211"/>
      <c r="B165" s="88" t="s">
        <v>188</v>
      </c>
      <c r="C165" s="96"/>
      <c r="D165" s="203"/>
      <c r="E165" s="202">
        <v>3113</v>
      </c>
      <c r="F165" s="160">
        <v>6121</v>
      </c>
      <c r="G165" s="86" t="s">
        <v>179</v>
      </c>
      <c r="H165" s="94">
        <v>4364.7</v>
      </c>
      <c r="I165" s="95">
        <v>-4059.94</v>
      </c>
      <c r="J165" s="61">
        <f>H165+I165</f>
        <v>304.75999999999976</v>
      </c>
      <c r="L165" s="70"/>
    </row>
    <row r="166" spans="1:12" ht="12.75" customHeight="1" x14ac:dyDescent="0.25">
      <c r="A166" s="211"/>
      <c r="B166" s="153" t="s">
        <v>188</v>
      </c>
      <c r="C166" s="147"/>
      <c r="D166" s="204"/>
      <c r="E166" s="202">
        <v>3113</v>
      </c>
      <c r="F166" s="160">
        <v>6122</v>
      </c>
      <c r="G166" s="86" t="s">
        <v>179</v>
      </c>
      <c r="H166" s="94">
        <v>1351</v>
      </c>
      <c r="I166" s="95">
        <v>-1351</v>
      </c>
      <c r="J166" s="61">
        <f>H166+I166</f>
        <v>0</v>
      </c>
      <c r="L166" s="70"/>
    </row>
    <row r="167" spans="1:12" ht="12.75" customHeight="1" x14ac:dyDescent="0.25">
      <c r="A167" s="211"/>
      <c r="B167" s="93" t="s">
        <v>188</v>
      </c>
      <c r="C167" s="162" t="s">
        <v>41</v>
      </c>
      <c r="D167" s="161">
        <v>149517519</v>
      </c>
      <c r="E167" s="72">
        <v>3113</v>
      </c>
      <c r="F167" s="108">
        <v>6125</v>
      </c>
      <c r="G167" s="82" t="s">
        <v>179</v>
      </c>
      <c r="H167" s="92">
        <v>0</v>
      </c>
      <c r="I167" s="85">
        <v>235.37</v>
      </c>
      <c r="J167" s="77">
        <f>H167+I167</f>
        <v>235.37</v>
      </c>
      <c r="L167" s="70"/>
    </row>
    <row r="168" spans="1:12" ht="12.75" customHeight="1" x14ac:dyDescent="0.25">
      <c r="A168" s="211"/>
      <c r="B168" s="93" t="s">
        <v>188</v>
      </c>
      <c r="C168" s="162" t="s">
        <v>41</v>
      </c>
      <c r="D168" s="161">
        <v>149517519</v>
      </c>
      <c r="E168" s="72">
        <v>3113</v>
      </c>
      <c r="F168" s="108">
        <v>6122</v>
      </c>
      <c r="G168" s="82" t="s">
        <v>179</v>
      </c>
      <c r="H168" s="92">
        <v>0</v>
      </c>
      <c r="I168" s="85">
        <v>1055.55</v>
      </c>
      <c r="J168" s="77">
        <f>H168+I168</f>
        <v>1055.55</v>
      </c>
      <c r="L168" s="70"/>
    </row>
    <row r="169" spans="1:12" ht="12.75" customHeight="1" x14ac:dyDescent="0.25">
      <c r="A169" s="211"/>
      <c r="B169" s="93" t="s">
        <v>188</v>
      </c>
      <c r="C169" s="162" t="s">
        <v>41</v>
      </c>
      <c r="D169" s="161">
        <v>149517519</v>
      </c>
      <c r="E169" s="72">
        <v>3113</v>
      </c>
      <c r="F169" s="108">
        <v>6121</v>
      </c>
      <c r="G169" s="82" t="s">
        <v>179</v>
      </c>
      <c r="H169" s="92">
        <v>0</v>
      </c>
      <c r="I169" s="85">
        <v>4120.9399999999996</v>
      </c>
      <c r="J169" s="77">
        <f>H169+I169</f>
        <v>4120.9399999999996</v>
      </c>
      <c r="L169" s="70"/>
    </row>
    <row r="170" spans="1:12" ht="12.75" customHeight="1" x14ac:dyDescent="0.25">
      <c r="A170" s="211"/>
      <c r="B170" s="153" t="s">
        <v>181</v>
      </c>
      <c r="C170" s="167"/>
      <c r="D170" s="99"/>
      <c r="E170" s="202">
        <v>3639</v>
      </c>
      <c r="F170" s="160">
        <v>6121</v>
      </c>
      <c r="G170" s="86" t="s">
        <v>182</v>
      </c>
      <c r="H170" s="158">
        <v>10545.79</v>
      </c>
      <c r="I170" s="90">
        <v>280</v>
      </c>
      <c r="J170" s="159">
        <f t="shared" ref="J170:J179" si="15">H170+I170</f>
        <v>10825.79</v>
      </c>
      <c r="L170" s="70"/>
    </row>
    <row r="171" spans="1:12" ht="12.75" customHeight="1" x14ac:dyDescent="0.25">
      <c r="A171" s="211"/>
      <c r="B171" s="153" t="s">
        <v>186</v>
      </c>
      <c r="C171" s="167"/>
      <c r="D171" s="99"/>
      <c r="E171" s="202">
        <v>3113</v>
      </c>
      <c r="F171" s="160">
        <v>6121</v>
      </c>
      <c r="G171" s="86" t="s">
        <v>183</v>
      </c>
      <c r="H171" s="94">
        <v>1897</v>
      </c>
      <c r="I171" s="95">
        <v>-1664.32</v>
      </c>
      <c r="J171" s="61">
        <f t="shared" si="15"/>
        <v>232.68000000000006</v>
      </c>
      <c r="L171" s="70"/>
    </row>
    <row r="172" spans="1:12" ht="12.75" customHeight="1" x14ac:dyDescent="0.25">
      <c r="A172" s="211"/>
      <c r="B172" s="153" t="s">
        <v>186</v>
      </c>
      <c r="C172" s="167"/>
      <c r="D172" s="99"/>
      <c r="E172" s="202">
        <v>3113</v>
      </c>
      <c r="F172" s="160">
        <v>6122</v>
      </c>
      <c r="G172" s="86" t="s">
        <v>183</v>
      </c>
      <c r="H172" s="94">
        <v>283</v>
      </c>
      <c r="I172" s="95">
        <v>-283</v>
      </c>
      <c r="J172" s="61">
        <f t="shared" si="15"/>
        <v>0</v>
      </c>
      <c r="L172" s="70"/>
    </row>
    <row r="173" spans="1:12" ht="12.75" customHeight="1" x14ac:dyDescent="0.25">
      <c r="A173" s="211"/>
      <c r="B173" s="153" t="s">
        <v>184</v>
      </c>
      <c r="C173" s="167"/>
      <c r="D173" s="99"/>
      <c r="E173" s="202">
        <v>3429</v>
      </c>
      <c r="F173" s="160">
        <v>6121</v>
      </c>
      <c r="G173" s="86" t="s">
        <v>185</v>
      </c>
      <c r="H173" s="94">
        <v>1770</v>
      </c>
      <c r="I173" s="95">
        <v>-2.16</v>
      </c>
      <c r="J173" s="61">
        <f t="shared" si="15"/>
        <v>1767.84</v>
      </c>
      <c r="L173" s="70"/>
    </row>
    <row r="174" spans="1:12" ht="12.75" customHeight="1" x14ac:dyDescent="0.25">
      <c r="A174" s="211"/>
      <c r="B174" s="168" t="s">
        <v>186</v>
      </c>
      <c r="C174" s="162" t="s">
        <v>41</v>
      </c>
      <c r="D174" s="72">
        <v>149517519</v>
      </c>
      <c r="E174" s="72">
        <v>3113</v>
      </c>
      <c r="F174" s="108">
        <v>6121</v>
      </c>
      <c r="G174" s="82" t="s">
        <v>183</v>
      </c>
      <c r="H174" s="92">
        <v>0</v>
      </c>
      <c r="I174" s="85">
        <v>1669.28</v>
      </c>
      <c r="J174" s="77">
        <f t="shared" si="15"/>
        <v>1669.28</v>
      </c>
      <c r="L174" s="70"/>
    </row>
    <row r="175" spans="1:12" ht="12.75" customHeight="1" x14ac:dyDescent="0.25">
      <c r="A175" s="211"/>
      <c r="B175" s="168" t="s">
        <v>186</v>
      </c>
      <c r="C175" s="162" t="s">
        <v>41</v>
      </c>
      <c r="D175" s="72">
        <v>149517519</v>
      </c>
      <c r="E175" s="72">
        <v>3113</v>
      </c>
      <c r="F175" s="108">
        <v>6122</v>
      </c>
      <c r="G175" s="82" t="s">
        <v>183</v>
      </c>
      <c r="H175" s="92">
        <v>0</v>
      </c>
      <c r="I175" s="85">
        <v>235.93</v>
      </c>
      <c r="J175" s="77">
        <f t="shared" si="15"/>
        <v>235.93</v>
      </c>
      <c r="L175" s="70"/>
    </row>
    <row r="176" spans="1:12" ht="12.75" customHeight="1" x14ac:dyDescent="0.25">
      <c r="A176" s="211"/>
      <c r="B176" s="168" t="s">
        <v>186</v>
      </c>
      <c r="C176" s="162" t="s">
        <v>41</v>
      </c>
      <c r="D176" s="72">
        <v>149517519</v>
      </c>
      <c r="E176" s="72">
        <v>3113</v>
      </c>
      <c r="F176" s="108">
        <v>6125</v>
      </c>
      <c r="G176" s="82" t="s">
        <v>183</v>
      </c>
      <c r="H176" s="92">
        <v>0</v>
      </c>
      <c r="I176" s="85">
        <v>47.08</v>
      </c>
      <c r="J176" s="77">
        <f t="shared" si="15"/>
        <v>47.08</v>
      </c>
      <c r="L176" s="70"/>
    </row>
    <row r="177" spans="1:12" ht="12.75" customHeight="1" x14ac:dyDescent="0.25">
      <c r="A177" s="211" t="s">
        <v>42</v>
      </c>
      <c r="B177" s="68" t="s">
        <v>190</v>
      </c>
      <c r="C177" s="120"/>
      <c r="D177" s="203"/>
      <c r="E177" s="203">
        <v>3612</v>
      </c>
      <c r="F177" s="103">
        <v>6121</v>
      </c>
      <c r="G177" s="66" t="s">
        <v>67</v>
      </c>
      <c r="H177" s="42">
        <v>31027</v>
      </c>
      <c r="I177" s="44">
        <v>-27610.18</v>
      </c>
      <c r="J177" s="71">
        <f t="shared" si="15"/>
        <v>3416.8199999999997</v>
      </c>
      <c r="L177" s="70"/>
    </row>
    <row r="178" spans="1:12" ht="12.75" customHeight="1" x14ac:dyDescent="0.25">
      <c r="A178" s="211"/>
      <c r="B178" s="93" t="s">
        <v>191</v>
      </c>
      <c r="C178" s="162" t="s">
        <v>41</v>
      </c>
      <c r="D178" s="72">
        <v>92509</v>
      </c>
      <c r="E178" s="72">
        <v>3612</v>
      </c>
      <c r="F178" s="108">
        <v>6121</v>
      </c>
      <c r="G178" s="82" t="s">
        <v>67</v>
      </c>
      <c r="H178" s="92">
        <v>0</v>
      </c>
      <c r="I178" s="85">
        <v>27610.18</v>
      </c>
      <c r="J178" s="77">
        <f t="shared" si="15"/>
        <v>27610.18</v>
      </c>
      <c r="L178" s="70"/>
    </row>
    <row r="179" spans="1:12" ht="12.75" customHeight="1" x14ac:dyDescent="0.25">
      <c r="A179" s="203" t="s">
        <v>43</v>
      </c>
      <c r="B179" s="68" t="s">
        <v>195</v>
      </c>
      <c r="C179" s="116"/>
      <c r="D179" s="203"/>
      <c r="E179" s="203">
        <v>4350</v>
      </c>
      <c r="F179" s="103">
        <v>6121</v>
      </c>
      <c r="G179" s="66" t="s">
        <v>200</v>
      </c>
      <c r="H179" s="42">
        <v>6053.5</v>
      </c>
      <c r="I179" s="44">
        <v>-9.44</v>
      </c>
      <c r="J179" s="71">
        <f t="shared" si="15"/>
        <v>6044.06</v>
      </c>
      <c r="L179" s="70"/>
    </row>
    <row r="180" spans="1:12" ht="12.75" customHeight="1" x14ac:dyDescent="0.25">
      <c r="A180" s="203" t="s">
        <v>44</v>
      </c>
      <c r="B180" s="179" t="s">
        <v>204</v>
      </c>
      <c r="C180" s="116"/>
      <c r="D180" s="203"/>
      <c r="E180" s="154">
        <v>3613</v>
      </c>
      <c r="F180" s="154">
        <v>6121</v>
      </c>
      <c r="G180" s="155" t="s">
        <v>62</v>
      </c>
      <c r="H180" s="177">
        <v>435</v>
      </c>
      <c r="I180" s="175">
        <v>760</v>
      </c>
      <c r="J180" s="177">
        <f>H180+I180</f>
        <v>1195</v>
      </c>
      <c r="L180" s="70"/>
    </row>
    <row r="181" spans="1:12" ht="12.95" customHeight="1" x14ac:dyDescent="0.25">
      <c r="A181" s="47"/>
      <c r="B181" s="48"/>
      <c r="C181" s="49"/>
      <c r="D181" s="49"/>
      <c r="E181" s="234" t="s">
        <v>22</v>
      </c>
      <c r="F181" s="234"/>
      <c r="G181" s="234"/>
      <c r="H181" s="90">
        <f>SUM(H144:H180)</f>
        <v>111841.76999999999</v>
      </c>
      <c r="I181" s="90">
        <f t="shared" ref="I181:J181" si="16">SUM(I144:I180)</f>
        <v>8424.2900000000009</v>
      </c>
      <c r="J181" s="90">
        <f t="shared" si="16"/>
        <v>120266.05999999997</v>
      </c>
    </row>
    <row r="182" spans="1:12" ht="12.95" customHeight="1" x14ac:dyDescent="0.25">
      <c r="A182" s="50" t="s">
        <v>32</v>
      </c>
      <c r="B182" s="51"/>
      <c r="C182" s="52"/>
      <c r="D182" s="52"/>
      <c r="E182" s="53"/>
      <c r="F182" s="53"/>
      <c r="G182" s="53"/>
      <c r="H182" s="34"/>
      <c r="I182" s="35"/>
      <c r="J182" s="13"/>
    </row>
    <row r="183" spans="1:12" ht="12.95" customHeight="1" x14ac:dyDescent="0.25">
      <c r="A183" s="89" t="s">
        <v>12</v>
      </c>
      <c r="B183" s="68" t="s">
        <v>160</v>
      </c>
      <c r="C183" s="43"/>
      <c r="D183" s="46"/>
      <c r="E183" s="69"/>
      <c r="F183" s="66" t="s">
        <v>159</v>
      </c>
      <c r="G183" s="66"/>
      <c r="H183" s="42">
        <v>161985.38</v>
      </c>
      <c r="I183" s="44">
        <v>-19261.53</v>
      </c>
      <c r="J183" s="42">
        <f>H183+I183</f>
        <v>142723.85</v>
      </c>
    </row>
    <row r="184" spans="1:12" ht="12.95" customHeight="1" x14ac:dyDescent="0.25">
      <c r="A184" s="16"/>
      <c r="B184" s="15"/>
      <c r="C184" s="16"/>
      <c r="D184" s="16"/>
      <c r="E184" s="228" t="s">
        <v>33</v>
      </c>
      <c r="F184" s="229"/>
      <c r="G184" s="230"/>
      <c r="H184" s="54">
        <f>SUM(H183:H183)</f>
        <v>161985.38</v>
      </c>
      <c r="I184" s="37">
        <f>SUM(I183:I183)</f>
        <v>-19261.53</v>
      </c>
      <c r="J184" s="54">
        <f>SUM(J183:J183)</f>
        <v>142723.85</v>
      </c>
    </row>
    <row r="185" spans="1:12" ht="12.95" customHeight="1" x14ac:dyDescent="0.25">
      <c r="A185" s="16"/>
      <c r="B185" s="15"/>
      <c r="C185" s="16"/>
      <c r="D185" s="16"/>
      <c r="E185" s="23"/>
      <c r="F185" s="23"/>
      <c r="G185" s="24"/>
      <c r="H185" s="34"/>
      <c r="I185" s="35"/>
      <c r="J185" s="36"/>
    </row>
    <row r="186" spans="1:12" ht="12.95" customHeight="1" x14ac:dyDescent="0.25">
      <c r="A186" s="3"/>
      <c r="B186" s="74" t="s">
        <v>31</v>
      </c>
      <c r="C186" s="19"/>
      <c r="D186" s="19"/>
      <c r="E186" s="231" t="s">
        <v>15</v>
      </c>
      <c r="F186" s="232"/>
      <c r="G186" s="232"/>
      <c r="H186" s="233"/>
      <c r="I186" s="22">
        <f>I31</f>
        <v>30710.880000000001</v>
      </c>
      <c r="J186" s="40"/>
    </row>
    <row r="187" spans="1:12" ht="12.95" customHeight="1" x14ac:dyDescent="0.25">
      <c r="A187" s="3"/>
      <c r="B187" s="75"/>
      <c r="C187" s="19"/>
      <c r="D187" s="19"/>
      <c r="E187" s="231" t="s">
        <v>23</v>
      </c>
      <c r="F187" s="232"/>
      <c r="G187" s="232"/>
      <c r="H187" s="233"/>
      <c r="I187" s="22">
        <f>I142+I32</f>
        <v>3025.0600000000004</v>
      </c>
      <c r="J187" s="14"/>
    </row>
    <row r="188" spans="1:12" ht="12.95" customHeight="1" x14ac:dyDescent="0.25">
      <c r="A188" s="3"/>
      <c r="B188" s="75"/>
      <c r="C188" s="19"/>
      <c r="D188" s="19"/>
      <c r="E188" s="231" t="s">
        <v>24</v>
      </c>
      <c r="F188" s="232"/>
      <c r="G188" s="232"/>
      <c r="H188" s="233"/>
      <c r="I188" s="22">
        <f>I181+I33</f>
        <v>8424.2900000000009</v>
      </c>
      <c r="J188" s="41"/>
    </row>
    <row r="189" spans="1:12" ht="12.95" customHeight="1" x14ac:dyDescent="0.25">
      <c r="A189" s="3"/>
      <c r="B189" s="75"/>
      <c r="C189" s="19"/>
      <c r="D189" s="19"/>
      <c r="E189" s="231" t="s">
        <v>25</v>
      </c>
      <c r="F189" s="232"/>
      <c r="G189" s="232"/>
      <c r="H189" s="233"/>
      <c r="I189" s="22">
        <f>I187+I188</f>
        <v>11449.350000000002</v>
      </c>
      <c r="J189" s="41"/>
    </row>
    <row r="190" spans="1:12" ht="12.95" customHeight="1" x14ac:dyDescent="0.25">
      <c r="A190" s="3"/>
      <c r="B190" s="75"/>
      <c r="C190" s="19"/>
      <c r="D190" s="19"/>
      <c r="E190" s="225" t="s">
        <v>26</v>
      </c>
      <c r="F190" s="226"/>
      <c r="G190" s="226"/>
      <c r="H190" s="227"/>
      <c r="I190" s="22">
        <f>I186-I189</f>
        <v>19261.53</v>
      </c>
      <c r="J190" s="41"/>
    </row>
    <row r="191" spans="1:12" ht="12.95" customHeight="1" x14ac:dyDescent="0.25">
      <c r="A191" s="3"/>
      <c r="B191" s="75"/>
      <c r="C191" s="19"/>
      <c r="D191" s="19"/>
      <c r="E191" s="225" t="s">
        <v>27</v>
      </c>
      <c r="F191" s="226"/>
      <c r="G191" s="226"/>
      <c r="H191" s="227"/>
      <c r="I191" s="22">
        <f>I184</f>
        <v>-19261.53</v>
      </c>
      <c r="J191" s="41"/>
    </row>
    <row r="192" spans="1:12" ht="12.95" customHeight="1" x14ac:dyDescent="0.25">
      <c r="A192" s="3"/>
      <c r="B192" s="56"/>
      <c r="C192" s="31"/>
      <c r="D192" s="31"/>
      <c r="E192" s="32"/>
      <c r="F192" s="3"/>
      <c r="G192" s="18"/>
      <c r="H192" s="55">
        <v>45623</v>
      </c>
      <c r="I192" s="56"/>
      <c r="J192" s="57">
        <v>45644</v>
      </c>
    </row>
    <row r="193" spans="1:10" ht="12.95" customHeight="1" x14ac:dyDescent="0.25">
      <c r="A193" s="3"/>
      <c r="B193" s="74" t="s">
        <v>34</v>
      </c>
      <c r="C193" s="19"/>
      <c r="D193" s="19"/>
      <c r="E193" s="33" t="s">
        <v>28</v>
      </c>
      <c r="F193" s="25"/>
      <c r="G193" s="26"/>
      <c r="H193" s="58">
        <v>630709.82999999996</v>
      </c>
      <c r="I193" s="59">
        <f>I186</f>
        <v>30710.880000000001</v>
      </c>
      <c r="J193" s="59">
        <f>H193+I193</f>
        <v>661420.71</v>
      </c>
    </row>
    <row r="194" spans="1:10" ht="12.95" customHeight="1" x14ac:dyDescent="0.25">
      <c r="A194" s="3"/>
      <c r="B194" s="75"/>
      <c r="C194" s="19"/>
      <c r="D194" s="19"/>
      <c r="E194" s="27" t="s">
        <v>23</v>
      </c>
      <c r="F194" s="28"/>
      <c r="G194" s="21"/>
      <c r="H194" s="60">
        <v>549831.96</v>
      </c>
      <c r="I194" s="59">
        <f>I142+I32</f>
        <v>3025.0600000000004</v>
      </c>
      <c r="J194" s="61">
        <f>H194+I194</f>
        <v>552857.02</v>
      </c>
    </row>
    <row r="195" spans="1:10" ht="12.95" customHeight="1" x14ac:dyDescent="0.25">
      <c r="A195" s="3"/>
      <c r="B195" s="75"/>
      <c r="C195" s="19"/>
      <c r="D195" s="19"/>
      <c r="E195" s="14" t="s">
        <v>24</v>
      </c>
      <c r="F195" s="18"/>
      <c r="G195" s="29"/>
      <c r="H195" s="60">
        <v>233047.46</v>
      </c>
      <c r="I195" s="59">
        <f>I181+I33</f>
        <v>8424.2900000000009</v>
      </c>
      <c r="J195" s="61">
        <f>H195+I195</f>
        <v>241471.75</v>
      </c>
    </row>
    <row r="196" spans="1:10" ht="12.95" customHeight="1" x14ac:dyDescent="0.25">
      <c r="A196" s="3"/>
      <c r="B196" s="76"/>
      <c r="C196" s="31"/>
      <c r="D196" s="31"/>
      <c r="E196" s="30" t="s">
        <v>29</v>
      </c>
      <c r="F196" s="28"/>
      <c r="G196" s="21"/>
      <c r="H196" s="59">
        <f>H194+H195</f>
        <v>782879.41999999993</v>
      </c>
      <c r="I196" s="59">
        <f>SUM(I194:I195)</f>
        <v>11449.350000000002</v>
      </c>
      <c r="J196" s="59">
        <f>SUM(J194:J195)</f>
        <v>794328.77</v>
      </c>
    </row>
    <row r="197" spans="1:10" ht="12.95" customHeight="1" x14ac:dyDescent="0.25">
      <c r="A197" s="3"/>
      <c r="B197" s="56"/>
      <c r="C197" s="31"/>
      <c r="D197" s="31"/>
      <c r="E197" s="14" t="s">
        <v>18</v>
      </c>
      <c r="F197" s="18"/>
      <c r="G197" s="29"/>
      <c r="H197" s="61">
        <f>H193-H196</f>
        <v>-152169.58999999997</v>
      </c>
      <c r="I197" s="59">
        <f>I193-I196</f>
        <v>19261.53</v>
      </c>
      <c r="J197" s="61">
        <f>J193-J196</f>
        <v>-132908.06000000006</v>
      </c>
    </row>
    <row r="198" spans="1:10" ht="12.95" customHeight="1" x14ac:dyDescent="0.25">
      <c r="A198" s="3"/>
      <c r="B198" s="73" t="s">
        <v>48</v>
      </c>
      <c r="C198" s="31"/>
      <c r="D198" s="31"/>
      <c r="E198" s="27" t="s">
        <v>30</v>
      </c>
      <c r="F198" s="28"/>
      <c r="G198" s="21"/>
      <c r="H198" s="62">
        <v>152169.59</v>
      </c>
      <c r="I198" s="59">
        <f>I191</f>
        <v>-19261.53</v>
      </c>
      <c r="J198" s="61">
        <f>H198+I198</f>
        <v>132908.06</v>
      </c>
    </row>
    <row r="199" spans="1:10" ht="12.95" customHeight="1" x14ac:dyDescent="0.25"/>
    <row r="200" spans="1:10" ht="12.95" customHeight="1" x14ac:dyDescent="0.25"/>
    <row r="201" spans="1:10" ht="12.95" customHeight="1" x14ac:dyDescent="0.25"/>
    <row r="202" spans="1:10" ht="12.95" customHeight="1" x14ac:dyDescent="0.25"/>
    <row r="203" spans="1:10" ht="12.95" customHeight="1" x14ac:dyDescent="0.25"/>
    <row r="204" spans="1:10" ht="12.95" customHeight="1" x14ac:dyDescent="0.25"/>
    <row r="205" spans="1:10" ht="12.95" customHeight="1" x14ac:dyDescent="0.25"/>
    <row r="206" spans="1:10" ht="12.95" customHeight="1" x14ac:dyDescent="0.25"/>
    <row r="207" spans="1:10" ht="12.95" customHeight="1" x14ac:dyDescent="0.25"/>
    <row r="208" spans="1:10" ht="12.95" customHeight="1" x14ac:dyDescent="0.25"/>
    <row r="209" ht="12.95" customHeight="1" x14ac:dyDescent="0.25"/>
    <row r="210" ht="12.95" customHeight="1" x14ac:dyDescent="0.25"/>
  </sheetData>
  <mergeCells count="43">
    <mergeCell ref="E189:H189"/>
    <mergeCell ref="E190:H190"/>
    <mergeCell ref="E191:H191"/>
    <mergeCell ref="A12:A13"/>
    <mergeCell ref="A14:A27"/>
    <mergeCell ref="A28:A30"/>
    <mergeCell ref="A138:A141"/>
    <mergeCell ref="A177:A178"/>
    <mergeCell ref="E181:G181"/>
    <mergeCell ref="E184:G184"/>
    <mergeCell ref="E186:H186"/>
    <mergeCell ref="E187:H187"/>
    <mergeCell ref="E188:H188"/>
    <mergeCell ref="A133:A137"/>
    <mergeCell ref="E142:G142"/>
    <mergeCell ref="A144:A145"/>
    <mergeCell ref="A146:A147"/>
    <mergeCell ref="A148:A150"/>
    <mergeCell ref="A151:A176"/>
    <mergeCell ref="A79:A80"/>
    <mergeCell ref="A81:A94"/>
    <mergeCell ref="A95:A104"/>
    <mergeCell ref="A105:A114"/>
    <mergeCell ref="A115:A117"/>
    <mergeCell ref="A118:A131"/>
    <mergeCell ref="A75:A78"/>
    <mergeCell ref="A7:A8"/>
    <mergeCell ref="K7:K8"/>
    <mergeCell ref="A10:A11"/>
    <mergeCell ref="E31:G31"/>
    <mergeCell ref="E32:G32"/>
    <mergeCell ref="E33:G33"/>
    <mergeCell ref="E34:G34"/>
    <mergeCell ref="A36:A48"/>
    <mergeCell ref="A49:A70"/>
    <mergeCell ref="A71:A72"/>
    <mergeCell ref="A73:A74"/>
    <mergeCell ref="A5:A6"/>
    <mergeCell ref="H1:J1"/>
    <mergeCell ref="B2:B3"/>
    <mergeCell ref="E2:E3"/>
    <mergeCell ref="F2:F3"/>
    <mergeCell ref="G2:G3"/>
  </mergeCells>
  <conditionalFormatting sqref="C31:D33 B1:B2">
    <cfRule type="expression" dxfId="71" priority="64" stopIfTrue="1">
      <formula>#REF!="Z"</formula>
    </cfRule>
    <cfRule type="expression" dxfId="70" priority="65" stopIfTrue="1">
      <formula>#REF!="T"</formula>
    </cfRule>
    <cfRule type="expression" dxfId="69" priority="66" stopIfTrue="1">
      <formula>#REF!="Y"</formula>
    </cfRule>
  </conditionalFormatting>
  <conditionalFormatting sqref="H194">
    <cfRule type="expression" dxfId="68" priority="61" stopIfTrue="1">
      <formula>$J194="Z"</formula>
    </cfRule>
    <cfRule type="expression" dxfId="67" priority="62" stopIfTrue="1">
      <formula>$J194="T"</formula>
    </cfRule>
    <cfRule type="expression" dxfId="66" priority="63" stopIfTrue="1">
      <formula>$J194="Y"</formula>
    </cfRule>
  </conditionalFormatting>
  <conditionalFormatting sqref="H195">
    <cfRule type="expression" dxfId="65" priority="58" stopIfTrue="1">
      <formula>$J195="Z"</formula>
    </cfRule>
    <cfRule type="expression" dxfId="64" priority="59" stopIfTrue="1">
      <formula>$J195="T"</formula>
    </cfRule>
    <cfRule type="expression" dxfId="63" priority="60" stopIfTrue="1">
      <formula>$J195="Y"</formula>
    </cfRule>
  </conditionalFormatting>
  <conditionalFormatting sqref="H193">
    <cfRule type="expression" dxfId="62" priority="55" stopIfTrue="1">
      <formula>$J193="Z"</formula>
    </cfRule>
    <cfRule type="expression" dxfId="61" priority="56" stopIfTrue="1">
      <formula>$J193="T"</formula>
    </cfRule>
    <cfRule type="expression" dxfId="60" priority="57" stopIfTrue="1">
      <formula>$J193="Y"</formula>
    </cfRule>
  </conditionalFormatting>
  <conditionalFormatting sqref="H194">
    <cfRule type="expression" dxfId="59" priority="52" stopIfTrue="1">
      <formula>$J194="Z"</formula>
    </cfRule>
    <cfRule type="expression" dxfId="58" priority="53" stopIfTrue="1">
      <formula>$J194="T"</formula>
    </cfRule>
    <cfRule type="expression" dxfId="57" priority="54" stopIfTrue="1">
      <formula>$J194="Y"</formula>
    </cfRule>
  </conditionalFormatting>
  <conditionalFormatting sqref="H195">
    <cfRule type="expression" dxfId="56" priority="49" stopIfTrue="1">
      <formula>$J195="Z"</formula>
    </cfRule>
    <cfRule type="expression" dxfId="55" priority="50" stopIfTrue="1">
      <formula>$J195="T"</formula>
    </cfRule>
    <cfRule type="expression" dxfId="54" priority="51" stopIfTrue="1">
      <formula>$J195="Y"</formula>
    </cfRule>
  </conditionalFormatting>
  <conditionalFormatting sqref="B1:B2">
    <cfRule type="expression" dxfId="53" priority="67" stopIfTrue="1">
      <formula>#REF!="Z"</formula>
    </cfRule>
    <cfRule type="expression" dxfId="52" priority="68" stopIfTrue="1">
      <formula>#REF!="T"</formula>
    </cfRule>
    <cfRule type="expression" dxfId="51" priority="69" stopIfTrue="1">
      <formula>#REF!="Y"</formula>
    </cfRule>
  </conditionalFormatting>
  <conditionalFormatting sqref="B75 B77 H151:H163">
    <cfRule type="expression" dxfId="50" priority="46" stopIfTrue="1">
      <formula>$L75="Z"</formula>
    </cfRule>
    <cfRule type="expression" dxfId="49" priority="47" stopIfTrue="1">
      <formula>$L75="T"</formula>
    </cfRule>
    <cfRule type="expression" dxfId="48" priority="48" stopIfTrue="1">
      <formula>$L75="Y"</formula>
    </cfRule>
  </conditionalFormatting>
  <conditionalFormatting sqref="B81:B83 B89:B90">
    <cfRule type="expression" dxfId="47" priority="43" stopIfTrue="1">
      <formula>$L81="Z"</formula>
    </cfRule>
    <cfRule type="expression" dxfId="46" priority="44" stopIfTrue="1">
      <formula>$L81="T"</formula>
    </cfRule>
    <cfRule type="expression" dxfId="45" priority="45" stopIfTrue="1">
      <formula>$L81="Y"</formula>
    </cfRule>
  </conditionalFormatting>
  <conditionalFormatting sqref="B86:B87">
    <cfRule type="expression" dxfId="44" priority="40" stopIfTrue="1">
      <formula>$L86="Z"</formula>
    </cfRule>
    <cfRule type="expression" dxfId="43" priority="41" stopIfTrue="1">
      <formula>$L86="T"</formula>
    </cfRule>
    <cfRule type="expression" dxfId="42" priority="42" stopIfTrue="1">
      <formula>$L86="Y"</formula>
    </cfRule>
  </conditionalFormatting>
  <conditionalFormatting sqref="B88">
    <cfRule type="expression" dxfId="41" priority="37" stopIfTrue="1">
      <formula>$L88="Z"</formula>
    </cfRule>
    <cfRule type="expression" dxfId="40" priority="38" stopIfTrue="1">
      <formula>$L88="T"</formula>
    </cfRule>
    <cfRule type="expression" dxfId="39" priority="39" stopIfTrue="1">
      <formula>$L88="Y"</formula>
    </cfRule>
  </conditionalFormatting>
  <conditionalFormatting sqref="B76 B78">
    <cfRule type="expression" dxfId="38" priority="34" stopIfTrue="1">
      <formula>$L76="Z"</formula>
    </cfRule>
    <cfRule type="expression" dxfId="37" priority="35" stopIfTrue="1">
      <formula>$L76="T"</formula>
    </cfRule>
    <cfRule type="expression" dxfId="36" priority="36" stopIfTrue="1">
      <formula>$L76="Y"</formula>
    </cfRule>
  </conditionalFormatting>
  <conditionalFormatting sqref="B79:B80">
    <cfRule type="expression" dxfId="35" priority="31" stopIfTrue="1">
      <formula>$L79="Z"</formula>
    </cfRule>
    <cfRule type="expression" dxfId="34" priority="32" stopIfTrue="1">
      <formula>$L79="T"</formula>
    </cfRule>
    <cfRule type="expression" dxfId="33" priority="33" stopIfTrue="1">
      <formula>$L79="Y"</formula>
    </cfRule>
  </conditionalFormatting>
  <conditionalFormatting sqref="H149">
    <cfRule type="expression" dxfId="32" priority="28" stopIfTrue="1">
      <formula>$L149="Z"</formula>
    </cfRule>
    <cfRule type="expression" dxfId="31" priority="29" stopIfTrue="1">
      <formula>$L149="T"</formula>
    </cfRule>
    <cfRule type="expression" dxfId="30" priority="30" stopIfTrue="1">
      <formula>$L149="Y"</formula>
    </cfRule>
  </conditionalFormatting>
  <conditionalFormatting sqref="B115:B117">
    <cfRule type="expression" dxfId="29" priority="13" stopIfTrue="1">
      <formula>$L115="Z"</formula>
    </cfRule>
    <cfRule type="expression" dxfId="28" priority="14" stopIfTrue="1">
      <formula>$L115="T"</formula>
    </cfRule>
    <cfRule type="expression" dxfId="27" priority="15" stopIfTrue="1">
      <formula>$L115="Y"</formula>
    </cfRule>
    <cfRule type="expression" dxfId="26" priority="16" stopIfTrue="1">
      <formula>$P115="Z"</formula>
    </cfRule>
    <cfRule type="expression" dxfId="25" priority="17" stopIfTrue="1">
      <formula>$P115="T"</formula>
    </cfRule>
    <cfRule type="expression" dxfId="24" priority="18" stopIfTrue="1">
      <formula>$P115="Y"</formula>
    </cfRule>
    <cfRule type="expression" dxfId="23" priority="19" stopIfTrue="1">
      <formula>$K115="Z"</formula>
    </cfRule>
    <cfRule type="expression" dxfId="22" priority="20" stopIfTrue="1">
      <formula>$K115="T"</formula>
    </cfRule>
    <cfRule type="expression" dxfId="21" priority="21" stopIfTrue="1">
      <formula>$K115="Y"</formula>
    </cfRule>
    <cfRule type="expression" dxfId="20" priority="22" stopIfTrue="1">
      <formula>#REF!="Z"</formula>
    </cfRule>
    <cfRule type="expression" dxfId="19" priority="23" stopIfTrue="1">
      <formula>$N115="Z"</formula>
    </cfRule>
    <cfRule type="expression" dxfId="18" priority="24" stopIfTrue="1">
      <formula>$N115="T"</formula>
    </cfRule>
    <cfRule type="expression" dxfId="17" priority="25" stopIfTrue="1">
      <formula>$N115="Y"</formula>
    </cfRule>
    <cfRule type="expression" dxfId="16" priority="26" stopIfTrue="1">
      <formula>#REF!="T"</formula>
    </cfRule>
    <cfRule type="expression" dxfId="15" priority="27" stopIfTrue="1">
      <formula>#REF!="Y"</formula>
    </cfRule>
  </conditionalFormatting>
  <conditionalFormatting sqref="B151">
    <cfRule type="expression" dxfId="14" priority="10" stopIfTrue="1">
      <formula>#REF!="Z"</formula>
    </cfRule>
    <cfRule type="expression" dxfId="13" priority="11" stopIfTrue="1">
      <formula>#REF!="T"</formula>
    </cfRule>
    <cfRule type="expression" dxfId="12" priority="12" stopIfTrue="1">
      <formula>#REF!="Y"</formula>
    </cfRule>
  </conditionalFormatting>
  <conditionalFormatting sqref="B153:B155">
    <cfRule type="expression" dxfId="11" priority="7" stopIfTrue="1">
      <formula>#REF!="Z"</formula>
    </cfRule>
    <cfRule type="expression" dxfId="10" priority="8" stopIfTrue="1">
      <formula>#REF!="T"</formula>
    </cfRule>
    <cfRule type="expression" dxfId="9" priority="9" stopIfTrue="1">
      <formula>#REF!="Y"</formula>
    </cfRule>
  </conditionalFormatting>
  <conditionalFormatting sqref="H118">
    <cfRule type="expression" dxfId="8" priority="70" stopIfTrue="1">
      <formula>#REF!="Z"</formula>
    </cfRule>
    <cfRule type="expression" dxfId="7" priority="71" stopIfTrue="1">
      <formula>#REF!="T"</formula>
    </cfRule>
    <cfRule type="expression" dxfId="6" priority="72" stopIfTrue="1">
      <formula>#REF!="Y"</formula>
    </cfRule>
  </conditionalFormatting>
  <conditionalFormatting sqref="H125">
    <cfRule type="expression" dxfId="5" priority="4" stopIfTrue="1">
      <formula>#REF!="Z"</formula>
    </cfRule>
    <cfRule type="expression" dxfId="4" priority="5" stopIfTrue="1">
      <formula>#REF!="T"</formula>
    </cfRule>
    <cfRule type="expression" dxfId="3" priority="6" stopIfTrue="1">
      <formula>#REF!="Y"</formula>
    </cfRule>
  </conditionalFormatting>
  <conditionalFormatting sqref="H170">
    <cfRule type="expression" dxfId="2" priority="1" stopIfTrue="1">
      <formula>$L170="Z"</formula>
    </cfRule>
    <cfRule type="expression" dxfId="1" priority="2" stopIfTrue="1">
      <formula>$L170="T"</formula>
    </cfRule>
    <cfRule type="expression" dxfId="0" priority="3" stopIfTrue="1">
      <formula>$L170="Y"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 16</vt:lpstr>
      <vt:lpstr>Dodatek</vt:lpstr>
      <vt:lpstr>Schváleno RO č.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2024-12-19T07:00:46Z</cp:lastPrinted>
  <dcterms:created xsi:type="dcterms:W3CDTF">2019-02-01T08:27:03Z</dcterms:created>
  <dcterms:modified xsi:type="dcterms:W3CDTF">2024-12-19T07:00:52Z</dcterms:modified>
</cp:coreProperties>
</file>