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17\"/>
    </mc:Choice>
  </mc:AlternateContent>
  <bookViews>
    <workbookView xWindow="0" yWindow="0" windowWidth="23040" windowHeight="8490"/>
  </bookViews>
  <sheets>
    <sheet name="RO č. 17" sheetId="5" r:id="rId1"/>
  </sheets>
  <calcPr calcId="162913"/>
</workbook>
</file>

<file path=xl/calcChain.xml><?xml version="1.0" encoding="utf-8"?>
<calcChain xmlns="http://schemas.openxmlformats.org/spreadsheetml/2006/main">
  <c r="J19" i="5" l="1"/>
  <c r="I20" i="5"/>
  <c r="H20" i="5"/>
  <c r="J107" i="5" l="1"/>
  <c r="J106" i="5"/>
  <c r="J87" i="5" l="1"/>
  <c r="J86" i="5"/>
  <c r="J85" i="5"/>
  <c r="J56" i="5" l="1"/>
  <c r="J96" i="5" l="1"/>
  <c r="J134" i="5" l="1"/>
  <c r="J133" i="5"/>
  <c r="J132" i="5"/>
  <c r="J131" i="5"/>
  <c r="J130" i="5"/>
  <c r="J129" i="5"/>
  <c r="J128" i="5"/>
  <c r="J127" i="5"/>
  <c r="J126" i="5"/>
  <c r="J125" i="5"/>
  <c r="J124" i="5"/>
  <c r="J123" i="5"/>
  <c r="J122" i="5" l="1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5" i="5"/>
  <c r="I168" i="5" l="1"/>
  <c r="J167" i="5"/>
  <c r="J166" i="5"/>
  <c r="J104" i="5"/>
  <c r="J165" i="5"/>
  <c r="J164" i="5"/>
  <c r="J103" i="5"/>
  <c r="J163" i="5"/>
  <c r="J102" i="5"/>
  <c r="J162" i="5"/>
  <c r="J161" i="5"/>
  <c r="J160" i="5"/>
  <c r="J101" i="5"/>
  <c r="J159" i="5"/>
  <c r="J158" i="5"/>
  <c r="J100" i="5"/>
  <c r="J157" i="5"/>
  <c r="J99" i="5"/>
  <c r="J98" i="5"/>
  <c r="J97" i="5"/>
  <c r="J95" i="5"/>
  <c r="J156" i="5"/>
  <c r="J94" i="5"/>
  <c r="J93" i="5"/>
  <c r="J92" i="5"/>
  <c r="J155" i="5"/>
  <c r="J154" i="5"/>
  <c r="J153" i="5"/>
  <c r="J152" i="5"/>
  <c r="J151" i="5"/>
  <c r="J91" i="5"/>
  <c r="J150" i="5"/>
  <c r="J149" i="5"/>
  <c r="J148" i="5"/>
  <c r="J147" i="5"/>
  <c r="J146" i="5"/>
  <c r="J145" i="5"/>
  <c r="J144" i="5"/>
  <c r="J90" i="5" l="1"/>
  <c r="J89" i="5"/>
  <c r="J88" i="5"/>
  <c r="I135" i="5" l="1"/>
  <c r="J65" i="5"/>
  <c r="J64" i="5"/>
  <c r="J63" i="5"/>
  <c r="J62" i="5"/>
  <c r="J61" i="5"/>
  <c r="J60" i="5"/>
  <c r="J59" i="5"/>
  <c r="J58" i="5"/>
  <c r="H135" i="5" l="1"/>
  <c r="J84" i="5"/>
  <c r="J83" i="5"/>
  <c r="J82" i="5" l="1"/>
  <c r="J81" i="5"/>
  <c r="J80" i="5"/>
  <c r="J79" i="5"/>
  <c r="J78" i="5"/>
  <c r="J77" i="5"/>
  <c r="J76" i="5"/>
  <c r="J75" i="5"/>
  <c r="J74" i="5"/>
  <c r="J73" i="5"/>
  <c r="J72" i="5"/>
  <c r="J71" i="5"/>
  <c r="J70" i="5"/>
  <c r="J143" i="5" l="1"/>
  <c r="J142" i="5"/>
  <c r="J69" i="5"/>
  <c r="J68" i="5"/>
  <c r="J67" i="5"/>
  <c r="J66" i="5"/>
  <c r="J141" i="5"/>
  <c r="J140" i="5"/>
  <c r="J57" i="5" l="1"/>
  <c r="J55" i="5" l="1"/>
  <c r="J52" i="5"/>
  <c r="J53" i="5"/>
  <c r="J54" i="5"/>
  <c r="J50" i="5"/>
  <c r="J51" i="5"/>
  <c r="J49" i="5" l="1"/>
  <c r="J18" i="5" l="1"/>
  <c r="J17" i="5"/>
  <c r="J6" i="5" l="1"/>
  <c r="J5" i="5" l="1"/>
  <c r="J20" i="5" s="1"/>
  <c r="J38" i="5" l="1"/>
  <c r="J37" i="5"/>
  <c r="J36" i="5"/>
  <c r="J35" i="5"/>
  <c r="J34" i="5"/>
  <c r="J33" i="5"/>
  <c r="J32" i="5"/>
  <c r="J31" i="5" l="1"/>
  <c r="J30" i="5"/>
  <c r="J29" i="5"/>
  <c r="J28" i="5"/>
  <c r="J27" i="5"/>
  <c r="J26" i="5"/>
  <c r="J139" i="5"/>
  <c r="J25" i="5"/>
  <c r="J135" i="5" l="1"/>
  <c r="J138" i="5"/>
  <c r="J137" i="5"/>
  <c r="J168" i="5" s="1"/>
  <c r="H168" i="5" l="1"/>
  <c r="K6" i="5" l="1"/>
  <c r="P33" i="5" l="1"/>
  <c r="H23" i="5" l="1"/>
  <c r="I23" i="5" l="1"/>
  <c r="J23" i="5" l="1"/>
  <c r="N22" i="5" l="1"/>
  <c r="I171" i="5" l="1"/>
  <c r="I178" i="5" s="1"/>
  <c r="I185" i="5" s="1"/>
  <c r="J185" i="5" s="1"/>
  <c r="H171" i="5"/>
  <c r="J170" i="5"/>
  <c r="I173" i="5"/>
  <c r="H183" i="5"/>
  <c r="H184" i="5" s="1"/>
  <c r="I182" i="5" l="1"/>
  <c r="J182" i="5" s="1"/>
  <c r="J171" i="5"/>
  <c r="I174" i="5"/>
  <c r="I180" i="5"/>
  <c r="I175" i="5"/>
  <c r="I181" i="5"/>
  <c r="I176" i="5" l="1"/>
  <c r="I177" i="5" s="1"/>
  <c r="I183" i="5"/>
  <c r="I184" i="5" s="1"/>
  <c r="J181" i="5"/>
  <c r="J183" i="5" s="1"/>
  <c r="J180" i="5"/>
  <c r="J184" i="5" l="1"/>
</calcChain>
</file>

<file path=xl/sharedStrings.xml><?xml version="1.0" encoding="utf-8"?>
<sst xmlns="http://schemas.openxmlformats.org/spreadsheetml/2006/main" count="368" uniqueCount="214">
  <si>
    <t>Poř.</t>
  </si>
  <si>
    <t xml:space="preserve"> </t>
  </si>
  <si>
    <t>Účel.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</si>
  <si>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</si>
  <si>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</si>
  <si>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</si>
  <si>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</si>
  <si>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</si>
  <si>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</si>
  <si>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</si>
  <si>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</si>
  <si>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</si>
  <si>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</si>
  <si>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</si>
  <si>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</si>
  <si>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</si>
  <si>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</si>
  <si>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</si>
  <si>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</si>
  <si>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</si>
  <si>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</si>
  <si>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</si>
  <si>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</si>
  <si>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</si>
  <si>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</si>
  <si>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</si>
  <si>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</si>
  <si>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</si>
  <si>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</si>
  <si>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</si>
  <si>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</si>
  <si>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</si>
  <si>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</si>
  <si>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</si>
  <si>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Rekapitulace celkového rozpočtu města na rok 2024 včetně RO</t>
  </si>
  <si>
    <t>P= příjmy   V= výdaje   NZ= nově zařazeno do R2024</t>
  </si>
  <si>
    <t>Re-use</t>
  </si>
  <si>
    <t>snižuji příjem dotace: 2 400 (plán) - 2 174,5 (skut.) =</t>
  </si>
  <si>
    <t>snižuji příjem z popl. za ukládání odpadů</t>
  </si>
  <si>
    <t>ODPA</t>
  </si>
  <si>
    <t>4.</t>
  </si>
  <si>
    <t xml:space="preserve">Rozpočtové opatření č. 17/2024 - změna schváleného rozpočtu roku 2024 - leden 2025 (údaje v tis. Kč) </t>
  </si>
  <si>
    <t>č. 17</t>
  </si>
  <si>
    <t>0324</t>
  </si>
  <si>
    <t>TSO stavby - protipov. opatř., mobilní hrazení</t>
  </si>
  <si>
    <t>TSOzařízení - protipov. opatření, mobilní hrazení</t>
  </si>
  <si>
    <t>NZ</t>
  </si>
  <si>
    <t>0608</t>
  </si>
  <si>
    <t>0624</t>
  </si>
  <si>
    <t>0604</t>
  </si>
  <si>
    <t>0325</t>
  </si>
  <si>
    <t>TEHOS MK - nový vodní vysavač</t>
  </si>
  <si>
    <t>TEHOS MK  - DDHM - snížení</t>
  </si>
  <si>
    <t>TEHOS SAB - elektrická energie - snížení</t>
  </si>
  <si>
    <t>TEHOS MK - studená voda - zvýšení</t>
  </si>
  <si>
    <t>TEHOS MK - opravy a udržování - zvýšení</t>
  </si>
  <si>
    <t>TEHOS SH - teplo - snížení</t>
  </si>
  <si>
    <t>TEHOS ROŠ - nákup materiálu - zvýšení</t>
  </si>
  <si>
    <t>TEHOS ROŠ - opravy a udržování - zvýšení</t>
  </si>
  <si>
    <t xml:space="preserve">KMČ Baťov - Nákup materiálu jinde nezařazený                  </t>
  </si>
  <si>
    <t>0176</t>
  </si>
  <si>
    <t xml:space="preserve">KMČ Baťov - Nájemné                                           </t>
  </si>
  <si>
    <t xml:space="preserve">KMČ Baťov - Pohoštění                                         </t>
  </si>
  <si>
    <t xml:space="preserve">KMČ Baťov - Nákup ostatních služeb                       </t>
  </si>
  <si>
    <t>KMČ Baťov - Nespecifikované rezervy</t>
  </si>
  <si>
    <t>KMČ Kvítkovice - nákup materiálu j.n.</t>
  </si>
  <si>
    <t>0179</t>
  </si>
  <si>
    <t>KMČ Kvítkovice - pohoštění</t>
  </si>
  <si>
    <t>2403</t>
  </si>
  <si>
    <t>2274</t>
  </si>
  <si>
    <t>92502</t>
  </si>
  <si>
    <t>0358</t>
  </si>
  <si>
    <t>0357</t>
  </si>
  <si>
    <t>0359</t>
  </si>
  <si>
    <t>0351</t>
  </si>
  <si>
    <t>0450</t>
  </si>
  <si>
    <t>0452</t>
  </si>
  <si>
    <t>0480</t>
  </si>
  <si>
    <t>0481</t>
  </si>
  <si>
    <t>0482</t>
  </si>
  <si>
    <t>0483</t>
  </si>
  <si>
    <t>8230</t>
  </si>
  <si>
    <t>149517519</t>
  </si>
  <si>
    <t>EKO Pojistné události - poškozené dopravní značky a SSZ - zvýšení</t>
  </si>
  <si>
    <t>0528</t>
  </si>
  <si>
    <t>EKO Pojistné události - výdaje spojené se zaplavením suterénu školky - zvýšení</t>
  </si>
  <si>
    <t>EKO Pojistné události - výdaje spojené se zaplavením koupaliště</t>
  </si>
  <si>
    <t>EKO Pojistné události - úrazové pojištění dětí navštěvující DDM Sluníčko</t>
  </si>
  <si>
    <t>5.</t>
  </si>
  <si>
    <t>EKO Pojistné události - výměna kamerového bodu</t>
  </si>
  <si>
    <t>0445</t>
  </si>
  <si>
    <t>6.</t>
  </si>
  <si>
    <t>7.</t>
  </si>
  <si>
    <t>EKO Platby daní státnímu rozpočtu - zvýšení</t>
  </si>
  <si>
    <t xml:space="preserve">PROV převod fin. prostředků z položky Stroje, přístroje a zařízení        </t>
  </si>
  <si>
    <t xml:space="preserve">PROV převod fin. prostředků z položky Nákup ostatních služeb     </t>
  </si>
  <si>
    <t xml:space="preserve">PROV převod finančních prostředků na položku Služby zpracování dat    </t>
  </si>
  <si>
    <t>8267</t>
  </si>
  <si>
    <t>PROV Stavby</t>
  </si>
  <si>
    <t>2560</t>
  </si>
  <si>
    <t>8.</t>
  </si>
  <si>
    <t xml:space="preserve">PROV převod finančních prostředků na pol. Informační a komunikační technologie   </t>
  </si>
  <si>
    <t>PROV Veřejná sbírka - materiál</t>
  </si>
  <si>
    <t>PROV Veřejná sbírka - potraviny</t>
  </si>
  <si>
    <t>PROV Stavby - org. 2560 zasedací místnost RMO</t>
  </si>
  <si>
    <t>4244</t>
  </si>
  <si>
    <t>0814</t>
  </si>
  <si>
    <t>0200</t>
  </si>
  <si>
    <t>0700</t>
  </si>
  <si>
    <t>0830</t>
  </si>
  <si>
    <t>9.</t>
  </si>
  <si>
    <t>10.</t>
  </si>
  <si>
    <t>0321</t>
  </si>
  <si>
    <t>0333</t>
  </si>
  <si>
    <t>11.</t>
  </si>
  <si>
    <t>0328</t>
  </si>
  <si>
    <t>12.</t>
  </si>
  <si>
    <t>SOC SPOD - nákup ostatních služeb</t>
  </si>
  <si>
    <t>SOC SPOD - povinné pojistné na veř. zdrav. pojištění</t>
  </si>
  <si>
    <t>SOC SPOD - sociální zabezpečení</t>
  </si>
  <si>
    <t>SOC SPOD - platy zaměstnanců</t>
  </si>
  <si>
    <t>SOC SPOD - cestovné</t>
  </si>
  <si>
    <t>SOC SPOD - pohonné hmoty a maziva</t>
  </si>
  <si>
    <t>SOC Klub důchodců Trávníky - výdaje na věcné dary</t>
  </si>
  <si>
    <t>SOC Klub důchodců Trávníky- nákup materiálu</t>
  </si>
  <si>
    <t>Otrokovice, 29.1.2025</t>
  </si>
  <si>
    <t>13.</t>
  </si>
  <si>
    <t>ORM - Nám. 3. května čp. 1342</t>
  </si>
  <si>
    <t>ORM - Revitalizace přístaviště Morava</t>
  </si>
  <si>
    <t>ORM - Revitalizace areálu ZŠ TGM Otrokovice</t>
  </si>
  <si>
    <t>ORM - ZTV Laziště + výstavba RD</t>
  </si>
  <si>
    <t>ORM - Trávníky revitalizace sídliště</t>
  </si>
  <si>
    <t>ORM - Rekonstrukce Městské knihovny - pobočka Baťov</t>
  </si>
  <si>
    <t>0175</t>
  </si>
  <si>
    <t>8368,83 pokryto vyššími příjmy</t>
  </si>
  <si>
    <t>ORM - ZŠ Trávníky odb.učebny IROP …1631</t>
  </si>
  <si>
    <t>ORM - DPS Hlavní 1161 rekonstrukce</t>
  </si>
  <si>
    <t>ORM - ZŠ Mánesova odb.učebny IROP … 1631</t>
  </si>
  <si>
    <t>ORM - Dopravní opatření Horní Střed a Újezdy</t>
  </si>
  <si>
    <t>ORM - Dostavba vnitrobloku Hložkova</t>
  </si>
  <si>
    <t>EKO + ORM Energet. Management</t>
  </si>
  <si>
    <t>SOC - projekt Housing-led Otrokovice</t>
  </si>
  <si>
    <t>DOP - projekt Zapojení veřejnosti do rozvoje obce</t>
  </si>
  <si>
    <t>SOC - projekt Sociální začleňování v MAS SCHP I</t>
  </si>
  <si>
    <t>OŠK - projekt The WELL</t>
  </si>
  <si>
    <t>14.</t>
  </si>
  <si>
    <t>2093</t>
  </si>
  <si>
    <t>2094</t>
  </si>
  <si>
    <t>2308</t>
  </si>
  <si>
    <t>2404</t>
  </si>
  <si>
    <t>SOZAM 17,4 pokryto vyššími příjmy</t>
  </si>
  <si>
    <t>060112002</t>
  </si>
  <si>
    <t>0326</t>
  </si>
  <si>
    <t>0327</t>
  </si>
  <si>
    <t>15.</t>
  </si>
  <si>
    <t>EKO ZŠ Mánesova - úprava příspěvku zřizovatele (skut. spotřeba tepla, odpisy, opravy)</t>
  </si>
  <si>
    <t>EKO ZŠ TGM - úprava příspěvku zřizovatele (sk.spotřeba tepla, skut.odpisy)</t>
  </si>
  <si>
    <t>EKO ZŠ Trávníky - úprava příspěvku zřizovatele (sk.spotřeba tepla, skut. odpisy)</t>
  </si>
  <si>
    <t>EKO MŠO - úprava příspěvku zřizovatele (sk. Spotřeba tepla, skut.odpisy)</t>
  </si>
  <si>
    <t>EKO Senior DS B - úprava příspěvku zřizovatele</t>
  </si>
  <si>
    <t>EKO Senior OdS B - úprava příspěvku zřizovatele</t>
  </si>
  <si>
    <t>EKO Senior DZR - úprava příspěvku zřizovatele</t>
  </si>
  <si>
    <t>EKO Senior OdS C - úprava příspěvku zřizovatele</t>
  </si>
  <si>
    <t>EKO Senior Dstac - úprava příspěvku zřizovatele</t>
  </si>
  <si>
    <t>EKO Příjem inv. dotace z MPO na realizaci veřejného osvětlení</t>
  </si>
  <si>
    <t>EKO Příjem inv. dotace ze SFPI na realizaci BD na ul. Hložkova</t>
  </si>
  <si>
    <t xml:space="preserve">EKO ZŠ Mánesova - aktualizace odvodu odpisů z nemovitého majetku </t>
  </si>
  <si>
    <t>EKO ZŠ Trávníky - aktualizace odvodu odpisů z nemovitého majetku</t>
  </si>
  <si>
    <t xml:space="preserve">EKO ZŠ TGM -aktualizace odvodu odpisů z nemovitého majetku </t>
  </si>
  <si>
    <t xml:space="preserve">EKO MŠO - aktualizace odvodu odpisů z nemovitého majetku </t>
  </si>
  <si>
    <t>EKO Senior - DS B aktualizace odvodu odpisů z nemovitého majetku dle odp. plánu</t>
  </si>
  <si>
    <t>EKO Senior - OdSl B aktualizace odvodu odpisů z nemovitého majetku dle odp. plánu</t>
  </si>
  <si>
    <t>EKO Senior - DS C aktualizace odvodu odpisů z nemovitého majetku dle odp. plánu</t>
  </si>
  <si>
    <t>EKO Senior - DZR C aktualizace odvodu odpisů z nemovitého majetku dle odp. plánu</t>
  </si>
  <si>
    <t>EKO Senior - OdSl C aktualizace odvodu odpisů z nemovitého majetku dle odp. plánu</t>
  </si>
  <si>
    <t>EKO Senior - DStac C aktualizace odvodu odpisů z nemovitého majetku dle odp. plánu</t>
  </si>
  <si>
    <t>EKO Příjem dotace z MMR chodník v ul. Horní a Hložkova (paušál)</t>
  </si>
  <si>
    <t>EKO Příjem dotace z MMR chodník v ul. Horní a Hložkova (investice)</t>
  </si>
  <si>
    <t>OM Přípojky vodovodního řadu-poskytnuté náhrady</t>
  </si>
  <si>
    <t>OM Kašny-pítka-závlahy - opravy a udržování</t>
  </si>
  <si>
    <t>OM Kašny-pítka-závlahy - studená voda</t>
  </si>
  <si>
    <t>OM Městské byty v městských domech - nákup materiálu jinde nezař.</t>
  </si>
  <si>
    <t>OM Městské byty v městských domech - ostatní osobní výdaje</t>
  </si>
  <si>
    <t>OM Nebytové prostory ve správě města - opravy a udržování</t>
  </si>
  <si>
    <t>OM Nebytové prostory ve správě města - Nákup ostatních služeb</t>
  </si>
  <si>
    <t>OM Městské byty v městských domech - nákup ostatních služeb</t>
  </si>
  <si>
    <t>OM Nebytové prostory ve správě města - konzult., por. a práv. služby</t>
  </si>
  <si>
    <t>OM Nebytové prostory ve správě města - ost. výdaje z fin. vypoř.</t>
  </si>
  <si>
    <t>OM Veřejné WC+sprcha Havlíčkova - nákup ostatních potřeb</t>
  </si>
  <si>
    <t>OM Veřejné WC+sprcha Havlíčkova - elektrická energie</t>
  </si>
  <si>
    <t>OŠK MK MěÚ Knihy</t>
  </si>
  <si>
    <t>OŠK MK MěÚ cestovné</t>
  </si>
  <si>
    <t>OŠK MK Baťov Knihy</t>
  </si>
  <si>
    <t>OŠK MK Baťov studená voda</t>
  </si>
  <si>
    <t xml:space="preserve">OŠK Nákup materiálu jinde nezařazený                  </t>
  </si>
  <si>
    <t>OŠK Věcné dary</t>
  </si>
  <si>
    <t xml:space="preserve">OŠK Nákup ostatních služeb                            </t>
  </si>
  <si>
    <t>KRŘ Ostatní platy - povodně refundace platů JSDH Otrokovice</t>
  </si>
  <si>
    <t>KRŘ Ostatní povinné pojistné placené zaměstanavatelem - pov.</t>
  </si>
  <si>
    <t>KRŘ Ostatní platy - povodně refundace platů JSDH Kvítkovice</t>
  </si>
  <si>
    <t>KRŘ Pohoštění</t>
  </si>
  <si>
    <t>KRŘ Drobný dlouhodobý hmotný majetek</t>
  </si>
  <si>
    <t>KRŘ Nákup materiálu jinde nezařazený</t>
  </si>
  <si>
    <t>KRŘ Ostatní osobní výdaje</t>
  </si>
  <si>
    <t>KRŘ Podlimitní technické zhodnocení</t>
  </si>
  <si>
    <t>KRŘ Nákup ostatních služeb</t>
  </si>
  <si>
    <t>snižují BV o 200 tis</t>
  </si>
  <si>
    <t>EKO Senior DS C - úprava příspěvku zřizovatele</t>
  </si>
  <si>
    <t>EKO Fond zaměstnavetele  - pohoštění - zvýšení</t>
  </si>
  <si>
    <t>0510</t>
  </si>
  <si>
    <t>EKO Snížení schodku</t>
  </si>
  <si>
    <t>8123</t>
  </si>
  <si>
    <t>EKO Daň z nemovitých věcí - zvýšení</t>
  </si>
  <si>
    <t>Příloha k us. č. RMO/3/2/25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</si>
</sst>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6" fillId="0" borderId="0"/>
    <xf numFmtId="0" fontId="6" fillId="0" borderId="0"/>
  </cellStyleXfs>
  <cellXfs count="2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8" xfId="0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0" fontId="8" fillId="0" borderId="0" xfId="0" applyFont="1" applyFill="1"/>
    <xf numFmtId="4" fontId="3" fillId="0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3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Border="1"/>
    <xf numFmtId="0" fontId="8" fillId="0" borderId="0" xfId="0" applyFont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4" fontId="3" fillId="5" borderId="5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2" fillId="0" borderId="0" xfId="0" applyNumberFormat="1" applyFont="1" applyBorder="1"/>
    <xf numFmtId="4" fontId="2" fillId="0" borderId="9" xfId="0" applyNumberFormat="1" applyFont="1" applyBorder="1"/>
    <xf numFmtId="4" fontId="2" fillId="4" borderId="2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4" fontId="4" fillId="0" borderId="5" xfId="2" applyNumberFormat="1" applyBorder="1" applyAlignment="1">
      <alignment horizontal="right" vertical="center"/>
    </xf>
    <xf numFmtId="4" fontId="12" fillId="0" borderId="5" xfId="2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" fontId="3" fillId="4" borderId="5" xfId="0" applyNumberFormat="1" applyFont="1" applyFill="1" applyBorder="1"/>
    <xf numFmtId="4" fontId="3" fillId="3" borderId="5" xfId="0" applyNumberFormat="1" applyFont="1" applyFill="1" applyBorder="1"/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49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/>
    </xf>
    <xf numFmtId="4" fontId="3" fillId="4" borderId="5" xfId="0" applyNumberFormat="1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9" fontId="3" fillId="6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8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4" fontId="8" fillId="0" borderId="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 vertical="center"/>
    </xf>
    <xf numFmtId="0" fontId="3" fillId="5" borderId="4" xfId="0" applyFont="1" applyFill="1" applyBorder="1" applyAlignment="1">
      <alignment vertical="center"/>
    </xf>
    <xf numFmtId="49" fontId="9" fillId="5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right" vertical="center"/>
    </xf>
    <xf numFmtId="49" fontId="2" fillId="4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0" fontId="3" fillId="4" borderId="1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/>
    <xf numFmtId="4" fontId="2" fillId="0" borderId="5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right" vertical="center"/>
    </xf>
    <xf numFmtId="2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Border="1"/>
    <xf numFmtId="4" fontId="3" fillId="3" borderId="5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/>
    <xf numFmtId="49" fontId="3" fillId="0" borderId="5" xfId="3" applyNumberFormat="1" applyFont="1" applyFill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horizontal="left" vertical="center" wrapText="1"/>
    </xf>
    <xf numFmtId="49" fontId="3" fillId="0" borderId="2" xfId="3" applyNumberFormat="1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/>
    <xf numFmtId="0" fontId="3" fillId="5" borderId="11" xfId="0" applyFont="1" applyFill="1" applyBorder="1"/>
    <xf numFmtId="4" fontId="3" fillId="5" borderId="5" xfId="0" applyNumberFormat="1" applyFont="1" applyFill="1" applyBorder="1"/>
    <xf numFmtId="0" fontId="3" fillId="5" borderId="1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/>
    <xf numFmtId="0" fontId="14" fillId="0" borderId="5" xfId="0" applyFont="1" applyBorder="1"/>
    <xf numFmtId="0" fontId="15" fillId="5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2" fillId="4" borderId="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</cellXfs>
  <cellStyles count="6">
    <cellStyle name="Hypertextový odkaz" xfId="1" builtinId="8"/>
    <cellStyle name="Normální" xfId="0" builtinId="0"/>
    <cellStyle name="Normální 10" xfId="2"/>
    <cellStyle name="normální 2" xfId="3"/>
    <cellStyle name="Normální 3" xfId="4"/>
    <cellStyle name="Normální 4" xfId="5"/>
  </cellStyles>
  <dxfs count="87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tabSelected="1" zoomScale="110" zoomScaleNormal="110" workbookViewId="0">
      <selection activeCell="G7" sqref="G7"/>
    </sheetView>
  </sheetViews>
  <sheetFormatPr defaultColWidth="9.140625" defaultRowHeight="15" x14ac:dyDescent="0.25"/>
  <cols>
    <col min="1" max="1" width="4" style="44" customWidth="1"/>
    <col min="2" max="2" width="72.5703125" style="44" customWidth="1"/>
    <col min="3" max="3" width="4.140625" style="44" customWidth="1"/>
    <col min="4" max="4" width="10.42578125" style="44" customWidth="1"/>
    <col min="5" max="5" width="6" style="44" customWidth="1"/>
    <col min="6" max="7" width="7.28515625" style="44" customWidth="1"/>
    <col min="8" max="8" width="10.7109375" style="44" customWidth="1"/>
    <col min="9" max="9" width="9.7109375" style="44" customWidth="1"/>
    <col min="10" max="10" width="10.85546875" style="44" customWidth="1"/>
    <col min="11" max="11" width="31.5703125" style="62" customWidth="1"/>
    <col min="12" max="12" width="18.7109375" style="62" customWidth="1"/>
    <col min="13" max="13" width="7.7109375" style="62" customWidth="1"/>
    <col min="14" max="14" width="9.7109375" style="62" bestFit="1" customWidth="1"/>
    <col min="15" max="15" width="10.85546875" style="62" customWidth="1"/>
    <col min="16" max="17" width="9.140625" style="62"/>
    <col min="18" max="16384" width="9.140625" style="44"/>
  </cols>
  <sheetData>
    <row r="1" spans="1:11" ht="12.95" customHeight="1" x14ac:dyDescent="0.25">
      <c r="A1" s="1" t="s">
        <v>41</v>
      </c>
      <c r="B1" s="37"/>
      <c r="C1" s="2"/>
      <c r="D1" s="2"/>
      <c r="E1" s="3"/>
      <c r="F1" s="3"/>
      <c r="G1" s="3"/>
      <c r="H1" s="237" t="s">
        <v>213</v>
      </c>
      <c r="I1" s="237"/>
      <c r="J1" s="237"/>
    </row>
    <row r="2" spans="1:11" ht="12.95" customHeight="1" x14ac:dyDescent="0.25">
      <c r="A2" s="4" t="s">
        <v>0</v>
      </c>
      <c r="B2" s="238" t="s">
        <v>1</v>
      </c>
      <c r="C2" s="4"/>
      <c r="D2" s="4" t="s">
        <v>2</v>
      </c>
      <c r="E2" s="238" t="s">
        <v>39</v>
      </c>
      <c r="F2" s="238" t="s">
        <v>3</v>
      </c>
      <c r="G2" s="238" t="s">
        <v>4</v>
      </c>
      <c r="H2" s="4" t="s">
        <v>5</v>
      </c>
      <c r="I2" s="4" t="s">
        <v>6</v>
      </c>
      <c r="J2" s="4" t="s">
        <v>7</v>
      </c>
    </row>
    <row r="3" spans="1:11" ht="12.95" customHeight="1" x14ac:dyDescent="0.25">
      <c r="A3" s="5" t="s">
        <v>8</v>
      </c>
      <c r="B3" s="239"/>
      <c r="C3" s="5"/>
      <c r="D3" s="5" t="s">
        <v>9</v>
      </c>
      <c r="E3" s="239"/>
      <c r="F3" s="239"/>
      <c r="G3" s="239"/>
      <c r="H3" s="5" t="s">
        <v>10</v>
      </c>
      <c r="I3" s="5" t="s">
        <v>42</v>
      </c>
      <c r="J3" s="5" t="s">
        <v>10</v>
      </c>
    </row>
    <row r="4" spans="1:11" ht="12.95" customHeight="1" x14ac:dyDescent="0.25">
      <c r="A4" s="6" t="s">
        <v>11</v>
      </c>
      <c r="B4" s="7"/>
      <c r="C4" s="45"/>
      <c r="D4" s="45"/>
      <c r="E4" s="64"/>
      <c r="F4" s="64"/>
      <c r="H4" s="64"/>
      <c r="I4" s="64"/>
      <c r="J4" s="64"/>
    </row>
    <row r="5" spans="1:11" ht="12.95" customHeight="1" x14ac:dyDescent="0.25">
      <c r="A5" s="132" t="s">
        <v>12</v>
      </c>
      <c r="B5" s="90" t="s">
        <v>164</v>
      </c>
      <c r="C5" s="66" t="s">
        <v>46</v>
      </c>
      <c r="D5" s="71">
        <v>170522504</v>
      </c>
      <c r="E5" s="71"/>
      <c r="F5" s="71">
        <v>4216</v>
      </c>
      <c r="G5" s="81" t="s">
        <v>68</v>
      </c>
      <c r="H5" s="89">
        <v>0</v>
      </c>
      <c r="I5" s="84">
        <v>6617.4</v>
      </c>
      <c r="J5" s="76">
        <f>H5+I5</f>
        <v>6617.4</v>
      </c>
    </row>
    <row r="6" spans="1:11" ht="12.95" customHeight="1" x14ac:dyDescent="0.25">
      <c r="A6" s="137" t="s">
        <v>13</v>
      </c>
      <c r="B6" s="88" t="s">
        <v>165</v>
      </c>
      <c r="C6" s="42"/>
      <c r="D6" s="139" t="s">
        <v>70</v>
      </c>
      <c r="E6" s="128"/>
      <c r="F6" s="128">
        <v>4213</v>
      </c>
      <c r="G6" s="65" t="s">
        <v>69</v>
      </c>
      <c r="H6" s="41">
        <v>6934.69</v>
      </c>
      <c r="I6" s="43">
        <v>7328.99</v>
      </c>
      <c r="J6" s="70">
        <f>H6+I6</f>
        <v>14263.68</v>
      </c>
      <c r="K6" s="136" t="e">
        <f>I6+#REF!</f>
        <v>#REF!</v>
      </c>
    </row>
    <row r="7" spans="1:11" ht="12.95" customHeight="1" x14ac:dyDescent="0.25">
      <c r="A7" s="230" t="s">
        <v>14</v>
      </c>
      <c r="B7" s="88" t="s">
        <v>166</v>
      </c>
      <c r="C7" s="42"/>
      <c r="D7" s="139"/>
      <c r="E7" s="123">
        <v>3113</v>
      </c>
      <c r="F7" s="123">
        <v>2122</v>
      </c>
      <c r="G7" s="142" t="s">
        <v>71</v>
      </c>
      <c r="H7" s="143">
        <v>634</v>
      </c>
      <c r="I7" s="43">
        <v>3.1639999999999873</v>
      </c>
      <c r="J7" s="41">
        <v>637.16399999999999</v>
      </c>
      <c r="K7" s="141"/>
    </row>
    <row r="8" spans="1:11" ht="12.95" customHeight="1" x14ac:dyDescent="0.25">
      <c r="A8" s="240"/>
      <c r="B8" s="88" t="s">
        <v>167</v>
      </c>
      <c r="C8" s="42"/>
      <c r="D8" s="139"/>
      <c r="E8" s="123">
        <v>3113</v>
      </c>
      <c r="F8" s="123">
        <v>2122</v>
      </c>
      <c r="G8" s="142" t="s">
        <v>73</v>
      </c>
      <c r="H8" s="41">
        <v>799</v>
      </c>
      <c r="I8" s="43">
        <v>240.78800000000001</v>
      </c>
      <c r="J8" s="41">
        <v>1039.788</v>
      </c>
      <c r="K8" s="141"/>
    </row>
    <row r="9" spans="1:11" ht="12.95" customHeight="1" x14ac:dyDescent="0.25">
      <c r="A9" s="240"/>
      <c r="B9" s="88" t="s">
        <v>168</v>
      </c>
      <c r="C9" s="42"/>
      <c r="D9" s="139"/>
      <c r="E9" s="123">
        <v>3113</v>
      </c>
      <c r="F9" s="123">
        <v>2122</v>
      </c>
      <c r="G9" s="142" t="s">
        <v>72</v>
      </c>
      <c r="H9" s="41">
        <v>1369</v>
      </c>
      <c r="I9" s="43">
        <v>32.967000000000098</v>
      </c>
      <c r="J9" s="41">
        <v>1401.9670000000001</v>
      </c>
      <c r="K9" s="141"/>
    </row>
    <row r="10" spans="1:11" ht="12.95" customHeight="1" x14ac:dyDescent="0.25">
      <c r="A10" s="240"/>
      <c r="B10" s="88" t="s">
        <v>169</v>
      </c>
      <c r="C10" s="42"/>
      <c r="D10" s="139"/>
      <c r="E10" s="123">
        <v>3111</v>
      </c>
      <c r="F10" s="123">
        <v>2122</v>
      </c>
      <c r="G10" s="142" t="s">
        <v>74</v>
      </c>
      <c r="H10" s="41">
        <v>1095</v>
      </c>
      <c r="I10" s="43">
        <v>90.772999999999911</v>
      </c>
      <c r="J10" s="41">
        <v>1185.7729999999999</v>
      </c>
      <c r="K10" s="141"/>
    </row>
    <row r="11" spans="1:11" ht="12.95" customHeight="1" x14ac:dyDescent="0.25">
      <c r="A11" s="240"/>
      <c r="B11" s="88" t="s">
        <v>170</v>
      </c>
      <c r="C11" s="42"/>
      <c r="D11" s="139"/>
      <c r="E11" s="123">
        <v>4350</v>
      </c>
      <c r="F11" s="123">
        <v>2122</v>
      </c>
      <c r="G11" s="142" t="s">
        <v>75</v>
      </c>
      <c r="H11" s="41">
        <v>1124</v>
      </c>
      <c r="I11" s="43">
        <v>36.541999999999916</v>
      </c>
      <c r="J11" s="41">
        <v>1160.5419999999999</v>
      </c>
      <c r="K11" s="141"/>
    </row>
    <row r="12" spans="1:11" ht="12.95" customHeight="1" x14ac:dyDescent="0.25">
      <c r="A12" s="240"/>
      <c r="B12" s="88" t="s">
        <v>171</v>
      </c>
      <c r="C12" s="42"/>
      <c r="D12" s="139"/>
      <c r="E12" s="123">
        <v>4359</v>
      </c>
      <c r="F12" s="123">
        <v>2122</v>
      </c>
      <c r="G12" s="142" t="s">
        <v>76</v>
      </c>
      <c r="H12" s="41">
        <v>59</v>
      </c>
      <c r="I12" s="43">
        <v>-10.640999999999998</v>
      </c>
      <c r="J12" s="41">
        <v>48.359000000000002</v>
      </c>
      <c r="K12" s="141"/>
    </row>
    <row r="13" spans="1:11" ht="12.95" customHeight="1" x14ac:dyDescent="0.25">
      <c r="A13" s="240"/>
      <c r="B13" s="88" t="s">
        <v>172</v>
      </c>
      <c r="C13" s="42"/>
      <c r="D13" s="139"/>
      <c r="E13" s="123">
        <v>4350</v>
      </c>
      <c r="F13" s="123">
        <v>2122</v>
      </c>
      <c r="G13" s="142" t="s">
        <v>77</v>
      </c>
      <c r="H13" s="41">
        <v>694</v>
      </c>
      <c r="I13" s="43">
        <v>32.95799999999997</v>
      </c>
      <c r="J13" s="41">
        <v>726.95799999999997</v>
      </c>
      <c r="K13" s="141"/>
    </row>
    <row r="14" spans="1:11" ht="12.95" customHeight="1" x14ac:dyDescent="0.25">
      <c r="A14" s="240"/>
      <c r="B14" s="88" t="s">
        <v>173</v>
      </c>
      <c r="C14" s="42"/>
      <c r="D14" s="139"/>
      <c r="E14" s="123">
        <v>4357</v>
      </c>
      <c r="F14" s="123">
        <v>2122</v>
      </c>
      <c r="G14" s="142" t="s">
        <v>78</v>
      </c>
      <c r="H14" s="41">
        <v>679</v>
      </c>
      <c r="I14" s="43">
        <v>-27.761999999999944</v>
      </c>
      <c r="J14" s="41">
        <v>651.23800000000006</v>
      </c>
      <c r="K14" s="141"/>
    </row>
    <row r="15" spans="1:11" ht="12.95" customHeight="1" x14ac:dyDescent="0.25">
      <c r="A15" s="240"/>
      <c r="B15" s="88" t="s">
        <v>174</v>
      </c>
      <c r="C15" s="42"/>
      <c r="D15" s="139"/>
      <c r="E15" s="123">
        <v>4359</v>
      </c>
      <c r="F15" s="123">
        <v>2122</v>
      </c>
      <c r="G15" s="142" t="s">
        <v>79</v>
      </c>
      <c r="H15" s="41">
        <v>121</v>
      </c>
      <c r="I15" s="43">
        <v>-14.980999999999995</v>
      </c>
      <c r="J15" s="41">
        <v>106.01900000000001</v>
      </c>
      <c r="K15" s="141"/>
    </row>
    <row r="16" spans="1:11" ht="12.95" customHeight="1" x14ac:dyDescent="0.25">
      <c r="A16" s="231"/>
      <c r="B16" s="88" t="s">
        <v>175</v>
      </c>
      <c r="C16" s="42"/>
      <c r="D16" s="139"/>
      <c r="E16" s="123">
        <v>4356</v>
      </c>
      <c r="F16" s="123">
        <v>2122</v>
      </c>
      <c r="G16" s="142" t="s">
        <v>80</v>
      </c>
      <c r="H16" s="41">
        <v>15</v>
      </c>
      <c r="I16" s="43">
        <v>15.288</v>
      </c>
      <c r="J16" s="41">
        <v>30.288</v>
      </c>
      <c r="K16" s="141"/>
    </row>
    <row r="17" spans="1:17" ht="12.95" customHeight="1" x14ac:dyDescent="0.25">
      <c r="A17" s="230" t="s">
        <v>40</v>
      </c>
      <c r="B17" s="144" t="s">
        <v>176</v>
      </c>
      <c r="C17" s="66" t="s">
        <v>46</v>
      </c>
      <c r="D17" s="71">
        <v>149517085</v>
      </c>
      <c r="E17" s="98"/>
      <c r="F17" s="98">
        <v>4116</v>
      </c>
      <c r="G17" s="145" t="s">
        <v>81</v>
      </c>
      <c r="H17" s="89">
        <v>0</v>
      </c>
      <c r="I17" s="84">
        <v>87.56</v>
      </c>
      <c r="J17" s="89">
        <f>H17+I17</f>
        <v>87.56</v>
      </c>
      <c r="K17" s="141"/>
    </row>
    <row r="18" spans="1:17" ht="12.95" customHeight="1" x14ac:dyDescent="0.25">
      <c r="A18" s="231"/>
      <c r="B18" s="144" t="s">
        <v>177</v>
      </c>
      <c r="C18" s="66" t="s">
        <v>46</v>
      </c>
      <c r="D18" s="81" t="s">
        <v>82</v>
      </c>
      <c r="E18" s="71"/>
      <c r="F18" s="71">
        <v>4216</v>
      </c>
      <c r="G18" s="81" t="s">
        <v>81</v>
      </c>
      <c r="H18" s="89">
        <v>0</v>
      </c>
      <c r="I18" s="84">
        <v>1250.94</v>
      </c>
      <c r="J18" s="89">
        <f>H18+I18</f>
        <v>1250.94</v>
      </c>
      <c r="L18" s="127"/>
    </row>
    <row r="19" spans="1:17" ht="12.95" customHeight="1" x14ac:dyDescent="0.25">
      <c r="A19" s="226" t="s">
        <v>88</v>
      </c>
      <c r="B19" s="67" t="s">
        <v>212</v>
      </c>
      <c r="C19" s="42"/>
      <c r="D19" s="65"/>
      <c r="E19" s="226"/>
      <c r="F19" s="226">
        <v>1511</v>
      </c>
      <c r="G19" s="65"/>
      <c r="H19" s="41">
        <v>66025</v>
      </c>
      <c r="I19" s="43">
        <v>15671</v>
      </c>
      <c r="J19" s="41">
        <f>H19+I19</f>
        <v>81696</v>
      </c>
      <c r="L19" s="127"/>
    </row>
    <row r="20" spans="1:17" ht="12.95" customHeight="1" x14ac:dyDescent="0.25">
      <c r="A20" s="8"/>
      <c r="B20" s="9"/>
      <c r="C20" s="10"/>
      <c r="D20" s="10"/>
      <c r="E20" s="234" t="s">
        <v>15</v>
      </c>
      <c r="F20" s="235"/>
      <c r="G20" s="236"/>
      <c r="H20" s="82">
        <f>SUM(H5:H19)</f>
        <v>79548.69</v>
      </c>
      <c r="I20" s="82">
        <f>SUM(I5:I19)</f>
        <v>31354.986000000001</v>
      </c>
      <c r="J20" s="82">
        <f t="shared" ref="J20" si="0">SUM(J5:J18)</f>
        <v>29207.676000000007</v>
      </c>
      <c r="L20" s="77">
        <v>1000</v>
      </c>
      <c r="M20" s="62" t="s">
        <v>37</v>
      </c>
      <c r="N20" s="78">
        <v>225.42</v>
      </c>
      <c r="O20" s="62" t="s">
        <v>36</v>
      </c>
    </row>
    <row r="21" spans="1:17" ht="12.95" customHeight="1" x14ac:dyDescent="0.25">
      <c r="A21" s="8"/>
      <c r="B21" s="11" t="s">
        <v>35</v>
      </c>
      <c r="C21" s="10"/>
      <c r="D21" s="10"/>
      <c r="E21" s="232" t="s">
        <v>16</v>
      </c>
      <c r="F21" s="232"/>
      <c r="G21" s="232"/>
      <c r="H21" s="82">
        <v>0</v>
      </c>
      <c r="I21" s="82">
        <v>0</v>
      </c>
      <c r="J21" s="82">
        <v>0</v>
      </c>
      <c r="K21" s="63"/>
      <c r="M21" s="62" t="s">
        <v>38</v>
      </c>
      <c r="N21" s="79">
        <v>774.58</v>
      </c>
    </row>
    <row r="22" spans="1:17" ht="12.95" customHeight="1" x14ac:dyDescent="0.25">
      <c r="A22" s="8"/>
      <c r="B22" s="12"/>
      <c r="C22" s="10"/>
      <c r="D22" s="10"/>
      <c r="E22" s="233" t="s">
        <v>17</v>
      </c>
      <c r="F22" s="233"/>
      <c r="G22" s="233"/>
      <c r="H22" s="82">
        <v>0</v>
      </c>
      <c r="I22" s="82">
        <v>0</v>
      </c>
      <c r="J22" s="82">
        <v>0</v>
      </c>
      <c r="N22" s="78">
        <f>SUM(N20:N21)</f>
        <v>1000</v>
      </c>
    </row>
    <row r="23" spans="1:17" ht="12.95" customHeight="1" x14ac:dyDescent="0.25">
      <c r="A23" s="14"/>
      <c r="B23" s="15"/>
      <c r="C23" s="16"/>
      <c r="D23" s="16"/>
      <c r="E23" s="233" t="s">
        <v>18</v>
      </c>
      <c r="F23" s="233"/>
      <c r="G23" s="233"/>
      <c r="H23" s="83">
        <f>H20-H21-H22</f>
        <v>79548.69</v>
      </c>
      <c r="I23" s="83">
        <f t="shared" ref="I23:J23" si="1">I20-I21-I22</f>
        <v>31354.986000000001</v>
      </c>
      <c r="J23" s="83">
        <f t="shared" si="1"/>
        <v>29207.676000000007</v>
      </c>
    </row>
    <row r="24" spans="1:17" ht="12.95" customHeight="1" x14ac:dyDescent="0.25">
      <c r="A24" s="17" t="s">
        <v>19</v>
      </c>
      <c r="B24" s="18"/>
      <c r="C24" s="19"/>
      <c r="D24" s="19"/>
      <c r="E24" s="115"/>
      <c r="F24" s="24"/>
      <c r="G24" s="24"/>
      <c r="H24" s="116"/>
      <c r="I24" s="116"/>
      <c r="J24" s="117"/>
    </row>
    <row r="25" spans="1:17" ht="12.95" customHeight="1" x14ac:dyDescent="0.25">
      <c r="A25" s="227" t="s">
        <v>12</v>
      </c>
      <c r="B25" s="133" t="s">
        <v>52</v>
      </c>
      <c r="C25" s="131"/>
      <c r="D25" s="131"/>
      <c r="E25" s="131">
        <v>3412</v>
      </c>
      <c r="F25" s="131">
        <v>5137</v>
      </c>
      <c r="G25" s="85" t="s">
        <v>47</v>
      </c>
      <c r="H25" s="91">
        <v>270</v>
      </c>
      <c r="I25" s="92">
        <v>-200</v>
      </c>
      <c r="J25" s="60">
        <f t="shared" ref="J25:J31" si="2">H25+I25</f>
        <v>70</v>
      </c>
    </row>
    <row r="26" spans="1:17" ht="12.95" customHeight="1" x14ac:dyDescent="0.25">
      <c r="A26" s="228"/>
      <c r="B26" s="133" t="s">
        <v>53</v>
      </c>
      <c r="C26" s="131"/>
      <c r="D26" s="131"/>
      <c r="E26" s="131">
        <v>3412</v>
      </c>
      <c r="F26" s="131">
        <v>5154</v>
      </c>
      <c r="G26" s="85" t="s">
        <v>48</v>
      </c>
      <c r="H26" s="91">
        <v>515</v>
      </c>
      <c r="I26" s="92">
        <v>-212</v>
      </c>
      <c r="J26" s="60">
        <f t="shared" si="2"/>
        <v>303</v>
      </c>
    </row>
    <row r="27" spans="1:17" ht="12.95" customHeight="1" x14ac:dyDescent="0.25">
      <c r="A27" s="228"/>
      <c r="B27" s="133" t="s">
        <v>54</v>
      </c>
      <c r="C27" s="42"/>
      <c r="D27" s="42"/>
      <c r="E27" s="131">
        <v>3412</v>
      </c>
      <c r="F27" s="131">
        <v>5151</v>
      </c>
      <c r="G27" s="85" t="s">
        <v>47</v>
      </c>
      <c r="H27" s="91">
        <v>572</v>
      </c>
      <c r="I27" s="92">
        <v>136</v>
      </c>
      <c r="J27" s="60">
        <f t="shared" si="2"/>
        <v>708</v>
      </c>
      <c r="K27" s="80"/>
    </row>
    <row r="28" spans="1:17" ht="12.95" customHeight="1" x14ac:dyDescent="0.25">
      <c r="A28" s="228"/>
      <c r="B28" s="133" t="s">
        <v>55</v>
      </c>
      <c r="C28" s="42"/>
      <c r="D28" s="42"/>
      <c r="E28" s="131">
        <v>3412</v>
      </c>
      <c r="F28" s="131">
        <v>5171</v>
      </c>
      <c r="G28" s="85" t="s">
        <v>47</v>
      </c>
      <c r="H28" s="91">
        <v>1830</v>
      </c>
      <c r="I28" s="92">
        <v>76</v>
      </c>
      <c r="J28" s="60">
        <f t="shared" si="2"/>
        <v>1906</v>
      </c>
      <c r="K28" s="80"/>
    </row>
    <row r="29" spans="1:17" ht="12.95" customHeight="1" x14ac:dyDescent="0.25">
      <c r="A29" s="228"/>
      <c r="B29" s="133" t="s">
        <v>56</v>
      </c>
      <c r="C29" s="42"/>
      <c r="D29" s="42"/>
      <c r="E29" s="131">
        <v>3412</v>
      </c>
      <c r="F29" s="131">
        <v>5152</v>
      </c>
      <c r="G29" s="85" t="s">
        <v>49</v>
      </c>
      <c r="H29" s="91">
        <v>715</v>
      </c>
      <c r="I29" s="92">
        <v>-45</v>
      </c>
      <c r="J29" s="60">
        <f t="shared" si="2"/>
        <v>670</v>
      </c>
      <c r="K29" s="80"/>
    </row>
    <row r="30" spans="1:17" ht="12.95" customHeight="1" x14ac:dyDescent="0.25">
      <c r="A30" s="228"/>
      <c r="B30" s="133" t="s">
        <v>57</v>
      </c>
      <c r="C30" s="42"/>
      <c r="D30" s="42"/>
      <c r="E30" s="131">
        <v>3429</v>
      </c>
      <c r="F30" s="131">
        <v>5139</v>
      </c>
      <c r="G30" s="85" t="s">
        <v>50</v>
      </c>
      <c r="H30" s="91">
        <v>140</v>
      </c>
      <c r="I30" s="92">
        <v>9</v>
      </c>
      <c r="J30" s="60">
        <f t="shared" si="2"/>
        <v>149</v>
      </c>
      <c r="K30" s="80"/>
    </row>
    <row r="31" spans="1:17" ht="12.95" customHeight="1" x14ac:dyDescent="0.25">
      <c r="A31" s="228"/>
      <c r="B31" s="133" t="s">
        <v>58</v>
      </c>
      <c r="C31" s="42"/>
      <c r="D31" s="42"/>
      <c r="E31" s="131">
        <v>3429</v>
      </c>
      <c r="F31" s="131">
        <v>5171</v>
      </c>
      <c r="G31" s="85" t="s">
        <v>50</v>
      </c>
      <c r="H31" s="91">
        <v>3839.97</v>
      </c>
      <c r="I31" s="92">
        <v>36</v>
      </c>
      <c r="J31" s="60">
        <f t="shared" si="2"/>
        <v>3875.97</v>
      </c>
      <c r="K31" s="80"/>
    </row>
    <row r="32" spans="1:17" ht="12.95" customHeight="1" x14ac:dyDescent="0.25">
      <c r="A32" s="229" t="s">
        <v>13</v>
      </c>
      <c r="B32" s="134" t="s">
        <v>59</v>
      </c>
      <c r="C32" s="42"/>
      <c r="D32" s="42"/>
      <c r="E32" s="129">
        <v>6112</v>
      </c>
      <c r="F32" s="129">
        <v>5139</v>
      </c>
      <c r="G32" s="65" t="s">
        <v>60</v>
      </c>
      <c r="H32" s="41">
        <v>10</v>
      </c>
      <c r="I32" s="43">
        <v>-8</v>
      </c>
      <c r="J32" s="70">
        <f t="shared" ref="J32:J38" si="3">H32+I32</f>
        <v>2</v>
      </c>
      <c r="L32" s="80"/>
      <c r="M32" s="80"/>
      <c r="N32" s="80"/>
      <c r="O32" s="80"/>
      <c r="P32" s="80"/>
      <c r="Q32" s="80"/>
    </row>
    <row r="33" spans="1:17" ht="12.95" customHeight="1" x14ac:dyDescent="0.25">
      <c r="A33" s="229"/>
      <c r="B33" s="134" t="s">
        <v>61</v>
      </c>
      <c r="C33" s="42"/>
      <c r="D33" s="42"/>
      <c r="E33" s="129">
        <v>6112</v>
      </c>
      <c r="F33" s="129">
        <v>5164</v>
      </c>
      <c r="G33" s="65" t="s">
        <v>60</v>
      </c>
      <c r="H33" s="41">
        <v>5</v>
      </c>
      <c r="I33" s="43">
        <v>-5</v>
      </c>
      <c r="J33" s="70">
        <f t="shared" si="3"/>
        <v>0</v>
      </c>
      <c r="L33" s="80"/>
      <c r="M33" s="80"/>
      <c r="N33" s="80"/>
      <c r="O33" s="80"/>
      <c r="P33" s="94">
        <f>280+1266.84</f>
        <v>1546.84</v>
      </c>
      <c r="Q33" s="80"/>
    </row>
    <row r="34" spans="1:17" ht="12.95" customHeight="1" x14ac:dyDescent="0.25">
      <c r="A34" s="229"/>
      <c r="B34" s="134" t="s">
        <v>62</v>
      </c>
      <c r="C34" s="42"/>
      <c r="D34" s="42"/>
      <c r="E34" s="129">
        <v>6112</v>
      </c>
      <c r="F34" s="129">
        <v>5175</v>
      </c>
      <c r="G34" s="65" t="s">
        <v>60</v>
      </c>
      <c r="H34" s="41">
        <v>10</v>
      </c>
      <c r="I34" s="43">
        <v>13</v>
      </c>
      <c r="J34" s="70">
        <f t="shared" si="3"/>
        <v>23</v>
      </c>
    </row>
    <row r="35" spans="1:17" ht="12.95" customHeight="1" x14ac:dyDescent="0.25">
      <c r="A35" s="229"/>
      <c r="B35" s="147" t="s">
        <v>63</v>
      </c>
      <c r="C35" s="66" t="s">
        <v>46</v>
      </c>
      <c r="D35" s="66"/>
      <c r="E35" s="71">
        <v>6112</v>
      </c>
      <c r="F35" s="71">
        <v>5169</v>
      </c>
      <c r="G35" s="81" t="s">
        <v>60</v>
      </c>
      <c r="H35" s="89">
        <v>0</v>
      </c>
      <c r="I35" s="84">
        <v>3.7</v>
      </c>
      <c r="J35" s="76">
        <f t="shared" si="3"/>
        <v>3.7</v>
      </c>
    </row>
    <row r="36" spans="1:17" ht="12.95" customHeight="1" x14ac:dyDescent="0.25">
      <c r="A36" s="229"/>
      <c r="B36" s="134" t="s">
        <v>64</v>
      </c>
      <c r="C36" s="42"/>
      <c r="D36" s="42"/>
      <c r="E36" s="129">
        <v>6112</v>
      </c>
      <c r="F36" s="129">
        <v>5901</v>
      </c>
      <c r="G36" s="65" t="s">
        <v>60</v>
      </c>
      <c r="H36" s="41">
        <v>3.77</v>
      </c>
      <c r="I36" s="43">
        <v>-3.7</v>
      </c>
      <c r="J36" s="70">
        <f t="shared" si="3"/>
        <v>6.999999999999984E-2</v>
      </c>
    </row>
    <row r="37" spans="1:17" ht="12.95" customHeight="1" x14ac:dyDescent="0.25">
      <c r="A37" s="229" t="s">
        <v>14</v>
      </c>
      <c r="B37" s="135" t="s">
        <v>65</v>
      </c>
      <c r="C37" s="42"/>
      <c r="D37" s="42"/>
      <c r="E37" s="129">
        <v>6112</v>
      </c>
      <c r="F37" s="129">
        <v>5139</v>
      </c>
      <c r="G37" s="65" t="s">
        <v>66</v>
      </c>
      <c r="H37" s="41">
        <v>2</v>
      </c>
      <c r="I37" s="43">
        <v>1</v>
      </c>
      <c r="J37" s="70">
        <f t="shared" si="3"/>
        <v>3</v>
      </c>
    </row>
    <row r="38" spans="1:17" ht="12.95" customHeight="1" x14ac:dyDescent="0.25">
      <c r="A38" s="229"/>
      <c r="B38" s="135" t="s">
        <v>67</v>
      </c>
      <c r="C38" s="42"/>
      <c r="D38" s="42"/>
      <c r="E38" s="138">
        <v>6112</v>
      </c>
      <c r="F38" s="138">
        <v>5175</v>
      </c>
      <c r="G38" s="138" t="s">
        <v>66</v>
      </c>
      <c r="H38" s="41">
        <v>8.8000000000000007</v>
      </c>
      <c r="I38" s="43">
        <v>-1</v>
      </c>
      <c r="J38" s="70">
        <f t="shared" si="3"/>
        <v>7.8000000000000007</v>
      </c>
    </row>
    <row r="39" spans="1:17" ht="12.95" customHeight="1" x14ac:dyDescent="0.25">
      <c r="A39" s="227" t="s">
        <v>40</v>
      </c>
      <c r="B39" s="140" t="s">
        <v>155</v>
      </c>
      <c r="C39" s="68"/>
      <c r="D39" s="42"/>
      <c r="E39" s="138">
        <v>3113</v>
      </c>
      <c r="F39" s="138">
        <v>5331</v>
      </c>
      <c r="G39" s="138" t="s">
        <v>71</v>
      </c>
      <c r="H39" s="41">
        <v>11428</v>
      </c>
      <c r="I39" s="43">
        <v>-204</v>
      </c>
      <c r="J39" s="70">
        <v>11224</v>
      </c>
    </row>
    <row r="40" spans="1:17" ht="12.95" customHeight="1" x14ac:dyDescent="0.25">
      <c r="A40" s="228"/>
      <c r="B40" s="140" t="s">
        <v>156</v>
      </c>
      <c r="C40" s="118"/>
      <c r="D40" s="129"/>
      <c r="E40" s="138">
        <v>3113</v>
      </c>
      <c r="F40" s="138">
        <v>5331</v>
      </c>
      <c r="G40" s="138" t="s">
        <v>72</v>
      </c>
      <c r="H40" s="41">
        <v>10166</v>
      </c>
      <c r="I40" s="43">
        <v>-57</v>
      </c>
      <c r="J40" s="70">
        <v>10109</v>
      </c>
    </row>
    <row r="41" spans="1:17" ht="12.95" customHeight="1" x14ac:dyDescent="0.25">
      <c r="A41" s="228"/>
      <c r="B41" s="134" t="s">
        <v>157</v>
      </c>
      <c r="C41" s="100"/>
      <c r="D41" s="101"/>
      <c r="E41" s="138">
        <v>3113</v>
      </c>
      <c r="F41" s="138">
        <v>5331</v>
      </c>
      <c r="G41" s="138" t="s">
        <v>73</v>
      </c>
      <c r="H41" s="104">
        <v>10347</v>
      </c>
      <c r="I41" s="105">
        <v>37</v>
      </c>
      <c r="J41" s="70">
        <v>10384</v>
      </c>
    </row>
    <row r="42" spans="1:17" ht="12.95" customHeight="1" x14ac:dyDescent="0.25">
      <c r="A42" s="228"/>
      <c r="B42" s="134" t="s">
        <v>158</v>
      </c>
      <c r="C42" s="100"/>
      <c r="D42" s="102"/>
      <c r="E42" s="138">
        <v>3111</v>
      </c>
      <c r="F42" s="138">
        <v>5331</v>
      </c>
      <c r="G42" s="138" t="s">
        <v>74</v>
      </c>
      <c r="H42" s="104">
        <v>11347</v>
      </c>
      <c r="I42" s="105">
        <v>-129</v>
      </c>
      <c r="J42" s="70">
        <v>11218</v>
      </c>
    </row>
    <row r="43" spans="1:17" ht="12.95" customHeight="1" x14ac:dyDescent="0.25">
      <c r="A43" s="228"/>
      <c r="B43" s="134" t="s">
        <v>159</v>
      </c>
      <c r="C43" s="100"/>
      <c r="D43" s="102"/>
      <c r="E43" s="138">
        <v>4350</v>
      </c>
      <c r="F43" s="138">
        <v>5331</v>
      </c>
      <c r="G43" s="138" t="s">
        <v>75</v>
      </c>
      <c r="H43" s="104">
        <v>3381</v>
      </c>
      <c r="I43" s="105">
        <v>-1124</v>
      </c>
      <c r="J43" s="70">
        <v>2257</v>
      </c>
    </row>
    <row r="44" spans="1:17" ht="12.95" customHeight="1" x14ac:dyDescent="0.25">
      <c r="A44" s="228"/>
      <c r="B44" s="134" t="s">
        <v>160</v>
      </c>
      <c r="C44" s="103"/>
      <c r="D44" s="102"/>
      <c r="E44" s="138">
        <v>4359</v>
      </c>
      <c r="F44" s="138">
        <v>5331</v>
      </c>
      <c r="G44" s="138" t="s">
        <v>76</v>
      </c>
      <c r="H44" s="104">
        <v>1897</v>
      </c>
      <c r="I44" s="105">
        <v>-59</v>
      </c>
      <c r="J44" s="70">
        <v>1838</v>
      </c>
    </row>
    <row r="45" spans="1:17" ht="12.95" customHeight="1" x14ac:dyDescent="0.25">
      <c r="A45" s="228"/>
      <c r="B45" s="134" t="s">
        <v>207</v>
      </c>
      <c r="C45" s="103"/>
      <c r="D45" s="99"/>
      <c r="E45" s="138">
        <v>4350</v>
      </c>
      <c r="F45" s="138">
        <v>5331</v>
      </c>
      <c r="G45" s="138" t="s">
        <v>77</v>
      </c>
      <c r="H45" s="104">
        <v>3346</v>
      </c>
      <c r="I45" s="105">
        <v>-694</v>
      </c>
      <c r="J45" s="70">
        <v>2652</v>
      </c>
    </row>
    <row r="46" spans="1:17" ht="12.95" customHeight="1" x14ac:dyDescent="0.25">
      <c r="A46" s="228"/>
      <c r="B46" s="134" t="s">
        <v>161</v>
      </c>
      <c r="C46" s="100"/>
      <c r="D46" s="99"/>
      <c r="E46" s="138">
        <v>4357</v>
      </c>
      <c r="F46" s="138">
        <v>5331</v>
      </c>
      <c r="G46" s="138" t="s">
        <v>78</v>
      </c>
      <c r="H46" s="104">
        <v>1282</v>
      </c>
      <c r="I46" s="105">
        <v>-679</v>
      </c>
      <c r="J46" s="70">
        <v>603</v>
      </c>
    </row>
    <row r="47" spans="1:17" ht="12.95" customHeight="1" x14ac:dyDescent="0.25">
      <c r="A47" s="228"/>
      <c r="B47" s="134" t="s">
        <v>162</v>
      </c>
      <c r="C47" s="93"/>
      <c r="D47" s="107"/>
      <c r="E47" s="138">
        <v>4359</v>
      </c>
      <c r="F47" s="138">
        <v>5331</v>
      </c>
      <c r="G47" s="138" t="s">
        <v>79</v>
      </c>
      <c r="H47" s="41">
        <v>1522</v>
      </c>
      <c r="I47" s="43">
        <v>-121</v>
      </c>
      <c r="J47" s="70">
        <v>1401</v>
      </c>
    </row>
    <row r="48" spans="1:17" ht="12.95" customHeight="1" x14ac:dyDescent="0.25">
      <c r="A48" s="228"/>
      <c r="B48" s="134" t="s">
        <v>163</v>
      </c>
      <c r="C48" s="93"/>
      <c r="D48" s="107"/>
      <c r="E48" s="138">
        <v>4356</v>
      </c>
      <c r="F48" s="138">
        <v>5331</v>
      </c>
      <c r="G48" s="138" t="s">
        <v>80</v>
      </c>
      <c r="H48" s="41">
        <v>1512</v>
      </c>
      <c r="I48" s="43">
        <v>-15</v>
      </c>
      <c r="J48" s="70">
        <v>1497</v>
      </c>
    </row>
    <row r="49" spans="1:10" ht="12.95" customHeight="1" x14ac:dyDescent="0.25">
      <c r="A49" s="227" t="s">
        <v>88</v>
      </c>
      <c r="B49" s="134" t="s">
        <v>83</v>
      </c>
      <c r="C49" s="93"/>
      <c r="D49" s="107"/>
      <c r="E49" s="138">
        <v>2229</v>
      </c>
      <c r="F49" s="138">
        <v>5171</v>
      </c>
      <c r="G49" s="65" t="s">
        <v>84</v>
      </c>
      <c r="H49" s="91">
        <v>15</v>
      </c>
      <c r="I49" s="92">
        <v>32</v>
      </c>
      <c r="J49" s="70">
        <f>H49+I49</f>
        <v>47</v>
      </c>
    </row>
    <row r="50" spans="1:10" ht="12.95" customHeight="1" x14ac:dyDescent="0.25">
      <c r="A50" s="228"/>
      <c r="B50" s="134" t="s">
        <v>85</v>
      </c>
      <c r="C50" s="93"/>
      <c r="D50" s="107"/>
      <c r="E50" s="106">
        <v>3111</v>
      </c>
      <c r="F50" s="106">
        <v>5169</v>
      </c>
      <c r="G50" s="65" t="s">
        <v>84</v>
      </c>
      <c r="H50" s="91">
        <v>50</v>
      </c>
      <c r="I50" s="92">
        <v>50</v>
      </c>
      <c r="J50" s="70">
        <f t="shared" ref="J50:J65" si="4">H50+I50</f>
        <v>100</v>
      </c>
    </row>
    <row r="51" spans="1:10" ht="12.95" customHeight="1" x14ac:dyDescent="0.25">
      <c r="A51" s="228"/>
      <c r="B51" s="134" t="s">
        <v>85</v>
      </c>
      <c r="C51" s="93"/>
      <c r="D51" s="107"/>
      <c r="E51" s="106">
        <v>3111</v>
      </c>
      <c r="F51" s="106">
        <v>5171</v>
      </c>
      <c r="G51" s="85" t="s">
        <v>84</v>
      </c>
      <c r="H51" s="91">
        <v>170</v>
      </c>
      <c r="I51" s="92">
        <v>1562</v>
      </c>
      <c r="J51" s="70">
        <f t="shared" si="4"/>
        <v>1732</v>
      </c>
    </row>
    <row r="52" spans="1:10" ht="12.95" customHeight="1" x14ac:dyDescent="0.25">
      <c r="A52" s="228"/>
      <c r="B52" s="147" t="s">
        <v>86</v>
      </c>
      <c r="C52" s="125" t="s">
        <v>46</v>
      </c>
      <c r="D52" s="124"/>
      <c r="E52" s="71">
        <v>3412</v>
      </c>
      <c r="F52" s="71">
        <v>5169</v>
      </c>
      <c r="G52" s="81" t="s">
        <v>84</v>
      </c>
      <c r="H52" s="89">
        <v>0</v>
      </c>
      <c r="I52" s="84">
        <v>11</v>
      </c>
      <c r="J52" s="76">
        <f t="shared" si="4"/>
        <v>11</v>
      </c>
    </row>
    <row r="53" spans="1:10" ht="12.95" customHeight="1" x14ac:dyDescent="0.25">
      <c r="A53" s="228"/>
      <c r="B53" s="147" t="s">
        <v>86</v>
      </c>
      <c r="C53" s="125" t="s">
        <v>46</v>
      </c>
      <c r="D53" s="124"/>
      <c r="E53" s="71">
        <v>3412</v>
      </c>
      <c r="F53" s="71">
        <v>5171</v>
      </c>
      <c r="G53" s="81" t="s">
        <v>84</v>
      </c>
      <c r="H53" s="89">
        <v>0</v>
      </c>
      <c r="I53" s="84">
        <v>375</v>
      </c>
      <c r="J53" s="76">
        <f t="shared" si="4"/>
        <v>375</v>
      </c>
    </row>
    <row r="54" spans="1:10" ht="12.95" customHeight="1" x14ac:dyDescent="0.25">
      <c r="A54" s="228"/>
      <c r="B54" s="134" t="s">
        <v>87</v>
      </c>
      <c r="C54" s="148"/>
      <c r="D54" s="120"/>
      <c r="E54" s="146">
        <v>3421</v>
      </c>
      <c r="F54" s="146">
        <v>5421</v>
      </c>
      <c r="G54" s="85" t="s">
        <v>84</v>
      </c>
      <c r="H54" s="91">
        <v>2</v>
      </c>
      <c r="I54" s="92">
        <v>2</v>
      </c>
      <c r="J54" s="70">
        <f t="shared" si="4"/>
        <v>4</v>
      </c>
    </row>
    <row r="55" spans="1:10" ht="12.95" customHeight="1" x14ac:dyDescent="0.25">
      <c r="A55" s="255"/>
      <c r="B55" s="147" t="s">
        <v>89</v>
      </c>
      <c r="C55" s="125" t="s">
        <v>46</v>
      </c>
      <c r="D55" s="124"/>
      <c r="E55" s="71">
        <v>5311</v>
      </c>
      <c r="F55" s="71">
        <v>5171</v>
      </c>
      <c r="G55" s="81" t="s">
        <v>84</v>
      </c>
      <c r="H55" s="89">
        <v>0</v>
      </c>
      <c r="I55" s="84">
        <v>85</v>
      </c>
      <c r="J55" s="76">
        <f t="shared" si="4"/>
        <v>85</v>
      </c>
    </row>
    <row r="56" spans="1:10" ht="12.95" customHeight="1" x14ac:dyDescent="0.25">
      <c r="A56" s="227" t="s">
        <v>91</v>
      </c>
      <c r="B56" s="165" t="s">
        <v>208</v>
      </c>
      <c r="C56" s="151"/>
      <c r="D56" s="223"/>
      <c r="E56" s="223">
        <v>6171</v>
      </c>
      <c r="F56" s="223">
        <v>5175</v>
      </c>
      <c r="G56" s="154" t="s">
        <v>209</v>
      </c>
      <c r="H56" s="155">
        <v>80</v>
      </c>
      <c r="I56" s="156">
        <v>200</v>
      </c>
      <c r="J56" s="157">
        <f t="shared" si="4"/>
        <v>280</v>
      </c>
    </row>
    <row r="57" spans="1:10" ht="12.95" customHeight="1" x14ac:dyDescent="0.25">
      <c r="A57" s="255"/>
      <c r="B57" s="165" t="s">
        <v>93</v>
      </c>
      <c r="C57" s="151"/>
      <c r="D57" s="150"/>
      <c r="E57" s="150">
        <v>6171</v>
      </c>
      <c r="F57" s="150">
        <v>5362</v>
      </c>
      <c r="G57" s="154"/>
      <c r="H57" s="155">
        <v>95</v>
      </c>
      <c r="I57" s="156">
        <v>29</v>
      </c>
      <c r="J57" s="157">
        <f t="shared" si="4"/>
        <v>124</v>
      </c>
    </row>
    <row r="58" spans="1:10" ht="12.95" customHeight="1" x14ac:dyDescent="0.25">
      <c r="A58" s="229" t="s">
        <v>92</v>
      </c>
      <c r="B58" s="135" t="s">
        <v>123</v>
      </c>
      <c r="C58" s="151"/>
      <c r="D58" s="180"/>
      <c r="E58" s="181">
        <v>4379</v>
      </c>
      <c r="F58" s="181">
        <v>5194</v>
      </c>
      <c r="G58" s="65" t="s">
        <v>115</v>
      </c>
      <c r="H58" s="190">
        <v>18</v>
      </c>
      <c r="I58" s="189">
        <v>-2</v>
      </c>
      <c r="J58" s="70">
        <f t="shared" si="4"/>
        <v>16</v>
      </c>
    </row>
    <row r="59" spans="1:10" ht="12.95" customHeight="1" x14ac:dyDescent="0.25">
      <c r="A59" s="229"/>
      <c r="B59" s="135" t="s">
        <v>124</v>
      </c>
      <c r="C59" s="151"/>
      <c r="D59" s="180"/>
      <c r="E59" s="181">
        <v>4379</v>
      </c>
      <c r="F59" s="181">
        <v>5139</v>
      </c>
      <c r="G59" s="65" t="s">
        <v>115</v>
      </c>
      <c r="H59" s="190">
        <v>2</v>
      </c>
      <c r="I59" s="189">
        <v>2</v>
      </c>
      <c r="J59" s="70">
        <f t="shared" si="4"/>
        <v>4</v>
      </c>
    </row>
    <row r="60" spans="1:10" ht="12.95" customHeight="1" x14ac:dyDescent="0.25">
      <c r="A60" s="229" t="s">
        <v>100</v>
      </c>
      <c r="B60" s="135" t="s">
        <v>117</v>
      </c>
      <c r="C60" s="151"/>
      <c r="D60" s="191">
        <v>13024</v>
      </c>
      <c r="E60" s="181">
        <v>4329</v>
      </c>
      <c r="F60" s="191">
        <v>5169</v>
      </c>
      <c r="G60" s="65" t="s">
        <v>90</v>
      </c>
      <c r="H60" s="192">
        <v>50</v>
      </c>
      <c r="I60" s="189">
        <v>-21</v>
      </c>
      <c r="J60" s="70">
        <f t="shared" si="4"/>
        <v>29</v>
      </c>
    </row>
    <row r="61" spans="1:10" ht="12.95" customHeight="1" x14ac:dyDescent="0.25">
      <c r="A61" s="229"/>
      <c r="B61" s="135" t="s">
        <v>122</v>
      </c>
      <c r="C61" s="151"/>
      <c r="D61" s="191">
        <v>13024</v>
      </c>
      <c r="E61" s="181">
        <v>4329</v>
      </c>
      <c r="F61" s="191">
        <v>5156</v>
      </c>
      <c r="G61" s="65" t="s">
        <v>90</v>
      </c>
      <c r="H61" s="193">
        <v>15</v>
      </c>
      <c r="I61" s="189">
        <v>2</v>
      </c>
      <c r="J61" s="70">
        <f t="shared" si="4"/>
        <v>17</v>
      </c>
    </row>
    <row r="62" spans="1:10" ht="12.95" customHeight="1" x14ac:dyDescent="0.25">
      <c r="A62" s="229"/>
      <c r="B62" s="153" t="s">
        <v>121</v>
      </c>
      <c r="C62" s="151"/>
      <c r="D62" s="191">
        <v>13024</v>
      </c>
      <c r="E62" s="181">
        <v>4329</v>
      </c>
      <c r="F62" s="181">
        <v>5173</v>
      </c>
      <c r="G62" s="194" t="s">
        <v>90</v>
      </c>
      <c r="H62" s="190">
        <v>55</v>
      </c>
      <c r="I62" s="195">
        <v>19</v>
      </c>
      <c r="J62" s="70">
        <f t="shared" si="4"/>
        <v>74</v>
      </c>
    </row>
    <row r="63" spans="1:10" ht="12.95" customHeight="1" x14ac:dyDescent="0.25">
      <c r="A63" s="229"/>
      <c r="B63" s="149" t="s">
        <v>120</v>
      </c>
      <c r="C63" s="151"/>
      <c r="D63" s="180">
        <v>13024</v>
      </c>
      <c r="E63" s="180">
        <v>4329</v>
      </c>
      <c r="F63" s="180">
        <v>5011</v>
      </c>
      <c r="G63" s="154" t="s">
        <v>90</v>
      </c>
      <c r="H63" s="155">
        <v>4980</v>
      </c>
      <c r="I63" s="156">
        <v>324.32</v>
      </c>
      <c r="J63" s="196">
        <f t="shared" si="4"/>
        <v>5304.32</v>
      </c>
    </row>
    <row r="64" spans="1:10" ht="12.95" customHeight="1" x14ac:dyDescent="0.25">
      <c r="A64" s="229"/>
      <c r="B64" s="152" t="s">
        <v>119</v>
      </c>
      <c r="C64" s="151"/>
      <c r="D64" s="179">
        <v>13024</v>
      </c>
      <c r="E64" s="179">
        <v>4329</v>
      </c>
      <c r="F64" s="179">
        <v>5031</v>
      </c>
      <c r="G64" s="158" t="s">
        <v>90</v>
      </c>
      <c r="H64" s="159">
        <v>1226</v>
      </c>
      <c r="I64" s="160">
        <v>80.430000000000007</v>
      </c>
      <c r="J64" s="70">
        <f t="shared" si="4"/>
        <v>1306.43</v>
      </c>
    </row>
    <row r="65" spans="1:10" ht="12.95" customHeight="1" x14ac:dyDescent="0.25">
      <c r="A65" s="229"/>
      <c r="B65" s="153" t="s">
        <v>118</v>
      </c>
      <c r="C65" s="151"/>
      <c r="D65" s="181">
        <v>13024</v>
      </c>
      <c r="E65" s="197">
        <v>4329</v>
      </c>
      <c r="F65" s="161">
        <v>5032</v>
      </c>
      <c r="G65" s="65" t="s">
        <v>90</v>
      </c>
      <c r="H65" s="162">
        <v>445.4</v>
      </c>
      <c r="I65" s="163">
        <v>29.19</v>
      </c>
      <c r="J65" s="70">
        <f t="shared" si="4"/>
        <v>474.59</v>
      </c>
    </row>
    <row r="66" spans="1:10" ht="12.95" customHeight="1" x14ac:dyDescent="0.25">
      <c r="A66" s="227" t="s">
        <v>110</v>
      </c>
      <c r="B66" s="119" t="s">
        <v>95</v>
      </c>
      <c r="C66" s="166"/>
      <c r="D66" s="166"/>
      <c r="E66" s="167">
        <v>6171</v>
      </c>
      <c r="F66" s="167">
        <v>5169</v>
      </c>
      <c r="G66" s="168"/>
      <c r="H66" s="169">
        <v>3653.4</v>
      </c>
      <c r="I66" s="87">
        <v>-24</v>
      </c>
      <c r="J66" s="122">
        <f>SUM(H66:I66)</f>
        <v>3629.4</v>
      </c>
    </row>
    <row r="67" spans="1:10" ht="12.95" customHeight="1" x14ac:dyDescent="0.25">
      <c r="A67" s="228"/>
      <c r="B67" s="119" t="s">
        <v>96</v>
      </c>
      <c r="C67" s="166"/>
      <c r="D67" s="166"/>
      <c r="E67" s="167">
        <v>6171</v>
      </c>
      <c r="F67" s="167">
        <v>5168</v>
      </c>
      <c r="G67" s="170"/>
      <c r="H67" s="169">
        <v>4970</v>
      </c>
      <c r="I67" s="87">
        <v>24</v>
      </c>
      <c r="J67" s="122">
        <f>SUM(H67:I67)</f>
        <v>4994</v>
      </c>
    </row>
    <row r="68" spans="1:10" ht="12.95" customHeight="1" x14ac:dyDescent="0.25">
      <c r="A68" s="228"/>
      <c r="B68" s="119" t="s">
        <v>102</v>
      </c>
      <c r="C68" s="166"/>
      <c r="D68" s="166"/>
      <c r="E68" s="167">
        <v>6171</v>
      </c>
      <c r="F68" s="167">
        <v>5139</v>
      </c>
      <c r="G68" s="168" t="s">
        <v>97</v>
      </c>
      <c r="H68" s="169">
        <v>77</v>
      </c>
      <c r="I68" s="87">
        <v>-9</v>
      </c>
      <c r="J68" s="122">
        <f t="shared" ref="J68:J69" si="5">SUM(H68:I68)</f>
        <v>68</v>
      </c>
    </row>
    <row r="69" spans="1:10" ht="12.95" customHeight="1" x14ac:dyDescent="0.25">
      <c r="A69" s="228"/>
      <c r="B69" s="174" t="s">
        <v>103</v>
      </c>
      <c r="C69" s="175"/>
      <c r="D69" s="175"/>
      <c r="E69" s="167">
        <v>6171</v>
      </c>
      <c r="F69" s="167">
        <v>5131</v>
      </c>
      <c r="G69" s="168" t="s">
        <v>97</v>
      </c>
      <c r="H69" s="169">
        <v>80</v>
      </c>
      <c r="I69" s="87">
        <v>9</v>
      </c>
      <c r="J69" s="122">
        <f t="shared" si="5"/>
        <v>89</v>
      </c>
    </row>
    <row r="70" spans="1:10" ht="12.95" customHeight="1" x14ac:dyDescent="0.25">
      <c r="A70" s="229" t="s">
        <v>111</v>
      </c>
      <c r="B70" s="176" t="s">
        <v>178</v>
      </c>
      <c r="C70" s="172"/>
      <c r="D70" s="172"/>
      <c r="E70" s="171">
        <v>2310</v>
      </c>
      <c r="F70" s="171">
        <v>5192</v>
      </c>
      <c r="G70" s="65" t="s">
        <v>105</v>
      </c>
      <c r="H70" s="173">
        <v>45</v>
      </c>
      <c r="I70" s="178">
        <v>-10.35</v>
      </c>
      <c r="J70" s="177">
        <f t="shared" ref="J70:J82" si="6">H70+I70</f>
        <v>34.65</v>
      </c>
    </row>
    <row r="71" spans="1:10" ht="12.95" customHeight="1" x14ac:dyDescent="0.25">
      <c r="A71" s="229"/>
      <c r="B71" s="135" t="s">
        <v>179</v>
      </c>
      <c r="C71" s="172"/>
      <c r="D71" s="172"/>
      <c r="E71" s="171">
        <v>2310</v>
      </c>
      <c r="F71" s="171">
        <v>5171</v>
      </c>
      <c r="G71" s="65" t="s">
        <v>106</v>
      </c>
      <c r="H71" s="173">
        <v>10</v>
      </c>
      <c r="I71" s="178">
        <v>-10</v>
      </c>
      <c r="J71" s="177">
        <f t="shared" si="6"/>
        <v>0</v>
      </c>
    </row>
    <row r="72" spans="1:10" ht="12.95" customHeight="1" x14ac:dyDescent="0.25">
      <c r="A72" s="229"/>
      <c r="B72" s="135" t="s">
        <v>180</v>
      </c>
      <c r="C72" s="172"/>
      <c r="D72" s="172"/>
      <c r="E72" s="171">
        <v>2310</v>
      </c>
      <c r="F72" s="171">
        <v>5151</v>
      </c>
      <c r="G72" s="65" t="s">
        <v>106</v>
      </c>
      <c r="H72" s="173">
        <v>120.8</v>
      </c>
      <c r="I72" s="178">
        <v>20.350000000000001</v>
      </c>
      <c r="J72" s="177">
        <f t="shared" si="6"/>
        <v>141.15</v>
      </c>
    </row>
    <row r="73" spans="1:10" ht="12.95" customHeight="1" x14ac:dyDescent="0.25">
      <c r="A73" s="229"/>
      <c r="B73" s="135" t="s">
        <v>181</v>
      </c>
      <c r="C73" s="172"/>
      <c r="D73" s="172"/>
      <c r="E73" s="171">
        <v>3612</v>
      </c>
      <c r="F73" s="171">
        <v>5139</v>
      </c>
      <c r="G73" s="65" t="s">
        <v>107</v>
      </c>
      <c r="H73" s="173">
        <v>30</v>
      </c>
      <c r="I73" s="178">
        <v>-15.24</v>
      </c>
      <c r="J73" s="177">
        <f t="shared" si="6"/>
        <v>14.76</v>
      </c>
    </row>
    <row r="74" spans="1:10" ht="12.95" customHeight="1" x14ac:dyDescent="0.25">
      <c r="A74" s="229"/>
      <c r="B74" s="135" t="s">
        <v>182</v>
      </c>
      <c r="C74" s="172"/>
      <c r="D74" s="172"/>
      <c r="E74" s="171">
        <v>3612</v>
      </c>
      <c r="F74" s="171">
        <v>5021</v>
      </c>
      <c r="G74" s="65" t="s">
        <v>107</v>
      </c>
      <c r="H74" s="173">
        <v>211.2</v>
      </c>
      <c r="I74" s="178">
        <v>15.24</v>
      </c>
      <c r="J74" s="177">
        <f t="shared" si="6"/>
        <v>226.44</v>
      </c>
    </row>
    <row r="75" spans="1:10" ht="12.95" customHeight="1" x14ac:dyDescent="0.25">
      <c r="A75" s="229"/>
      <c r="B75" s="135" t="s">
        <v>183</v>
      </c>
      <c r="C75" s="172"/>
      <c r="D75" s="172"/>
      <c r="E75" s="224">
        <v>3613</v>
      </c>
      <c r="F75" s="224">
        <v>5171</v>
      </c>
      <c r="G75" s="65" t="s">
        <v>108</v>
      </c>
      <c r="H75" s="41">
        <v>2284</v>
      </c>
      <c r="I75" s="43">
        <v>-147.19999999999999</v>
      </c>
      <c r="J75" s="70">
        <f t="shared" si="6"/>
        <v>2136.8000000000002</v>
      </c>
    </row>
    <row r="76" spans="1:10" ht="12.95" customHeight="1" x14ac:dyDescent="0.25">
      <c r="A76" s="229"/>
      <c r="B76" s="135" t="s">
        <v>184</v>
      </c>
      <c r="C76" s="172"/>
      <c r="D76" s="172"/>
      <c r="E76" s="224">
        <v>3613</v>
      </c>
      <c r="F76" s="224">
        <v>5169</v>
      </c>
      <c r="G76" s="65" t="s">
        <v>108</v>
      </c>
      <c r="H76" s="41">
        <v>775</v>
      </c>
      <c r="I76" s="43">
        <v>147.19999999999999</v>
      </c>
      <c r="J76" s="70">
        <f t="shared" si="6"/>
        <v>922.2</v>
      </c>
    </row>
    <row r="77" spans="1:10" ht="12.95" customHeight="1" x14ac:dyDescent="0.25">
      <c r="A77" s="229"/>
      <c r="B77" s="135" t="s">
        <v>185</v>
      </c>
      <c r="C77" s="172"/>
      <c r="D77" s="172"/>
      <c r="E77" s="224">
        <v>3612</v>
      </c>
      <c r="F77" s="224">
        <v>5169</v>
      </c>
      <c r="G77" s="65" t="s">
        <v>107</v>
      </c>
      <c r="H77" s="41">
        <v>575</v>
      </c>
      <c r="I77" s="43">
        <v>-8.5</v>
      </c>
      <c r="J77" s="70">
        <f t="shared" si="6"/>
        <v>566.5</v>
      </c>
    </row>
    <row r="78" spans="1:10" ht="12.95" customHeight="1" x14ac:dyDescent="0.25">
      <c r="A78" s="229"/>
      <c r="B78" s="135" t="s">
        <v>183</v>
      </c>
      <c r="C78" s="172"/>
      <c r="D78" s="172"/>
      <c r="E78" s="224">
        <v>3613</v>
      </c>
      <c r="F78" s="224">
        <v>5171</v>
      </c>
      <c r="G78" s="65" t="s">
        <v>108</v>
      </c>
      <c r="H78" s="41">
        <v>2136.8000000000002</v>
      </c>
      <c r="I78" s="43">
        <v>-16.899999999999999</v>
      </c>
      <c r="J78" s="70">
        <f t="shared" si="6"/>
        <v>2119.9</v>
      </c>
    </row>
    <row r="79" spans="1:10" ht="12.95" customHeight="1" x14ac:dyDescent="0.25">
      <c r="A79" s="229"/>
      <c r="B79" s="135" t="s">
        <v>186</v>
      </c>
      <c r="C79" s="172"/>
      <c r="D79" s="172"/>
      <c r="E79" s="224">
        <v>3613</v>
      </c>
      <c r="F79" s="224">
        <v>5166</v>
      </c>
      <c r="G79" s="65" t="s">
        <v>108</v>
      </c>
      <c r="H79" s="41">
        <v>30</v>
      </c>
      <c r="I79" s="43">
        <v>-30</v>
      </c>
      <c r="J79" s="70">
        <f t="shared" si="6"/>
        <v>0</v>
      </c>
    </row>
    <row r="80" spans="1:10" ht="12.95" customHeight="1" x14ac:dyDescent="0.25">
      <c r="A80" s="229"/>
      <c r="B80" s="135" t="s">
        <v>187</v>
      </c>
      <c r="C80" s="172"/>
      <c r="D80" s="172"/>
      <c r="E80" s="224">
        <v>6402</v>
      </c>
      <c r="F80" s="224">
        <v>5902</v>
      </c>
      <c r="G80" s="65" t="s">
        <v>108</v>
      </c>
      <c r="H80" s="41">
        <v>150</v>
      </c>
      <c r="I80" s="43">
        <v>55.4</v>
      </c>
      <c r="J80" s="70">
        <f t="shared" si="6"/>
        <v>205.4</v>
      </c>
    </row>
    <row r="81" spans="1:10" ht="12.95" customHeight="1" x14ac:dyDescent="0.25">
      <c r="A81" s="229"/>
      <c r="B81" s="135" t="s">
        <v>188</v>
      </c>
      <c r="C81" s="172"/>
      <c r="D81" s="172"/>
      <c r="E81" s="171">
        <v>4356</v>
      </c>
      <c r="F81" s="171">
        <v>5169</v>
      </c>
      <c r="G81" s="65" t="s">
        <v>109</v>
      </c>
      <c r="H81" s="173">
        <v>35</v>
      </c>
      <c r="I81" s="178">
        <v>-11.91</v>
      </c>
      <c r="J81" s="177">
        <f t="shared" si="6"/>
        <v>23.09</v>
      </c>
    </row>
    <row r="82" spans="1:10" ht="12.95" customHeight="1" x14ac:dyDescent="0.25">
      <c r="A82" s="229"/>
      <c r="B82" s="135" t="s">
        <v>189</v>
      </c>
      <c r="C82" s="172"/>
      <c r="D82" s="172"/>
      <c r="E82" s="171">
        <v>3639</v>
      </c>
      <c r="F82" s="171">
        <v>5154</v>
      </c>
      <c r="G82" s="65" t="s">
        <v>109</v>
      </c>
      <c r="H82" s="173">
        <v>54.6</v>
      </c>
      <c r="I82" s="178">
        <v>11.91</v>
      </c>
      <c r="J82" s="177">
        <f t="shared" si="6"/>
        <v>66.510000000000005</v>
      </c>
    </row>
    <row r="83" spans="1:10" ht="12.95" customHeight="1" x14ac:dyDescent="0.25">
      <c r="A83" s="227" t="s">
        <v>114</v>
      </c>
      <c r="B83" s="185" t="s">
        <v>190</v>
      </c>
      <c r="C83" s="172"/>
      <c r="D83" s="172"/>
      <c r="E83" s="45">
        <v>3314</v>
      </c>
      <c r="F83" s="45">
        <v>5136</v>
      </c>
      <c r="G83" s="182" t="s">
        <v>112</v>
      </c>
      <c r="H83" s="173">
        <v>289</v>
      </c>
      <c r="I83" s="178">
        <v>-0.5</v>
      </c>
      <c r="J83" s="177">
        <f>H83+I83</f>
        <v>288.5</v>
      </c>
    </row>
    <row r="84" spans="1:10" ht="12.95" customHeight="1" x14ac:dyDescent="0.25">
      <c r="A84" s="228"/>
      <c r="B84" s="186" t="s">
        <v>191</v>
      </c>
      <c r="C84" s="172"/>
      <c r="D84" s="172"/>
      <c r="E84" s="183">
        <v>3314</v>
      </c>
      <c r="F84" s="183">
        <v>5173</v>
      </c>
      <c r="G84" s="184" t="s">
        <v>112</v>
      </c>
      <c r="H84" s="173">
        <v>1</v>
      </c>
      <c r="I84" s="178">
        <v>0.5</v>
      </c>
      <c r="J84" s="177">
        <f>H84+I84</f>
        <v>1.5</v>
      </c>
    </row>
    <row r="85" spans="1:10" ht="12.95" customHeight="1" x14ac:dyDescent="0.25">
      <c r="A85" s="228"/>
      <c r="B85" s="185" t="s">
        <v>192</v>
      </c>
      <c r="C85" s="172"/>
      <c r="D85" s="172"/>
      <c r="E85" s="45">
        <v>3314</v>
      </c>
      <c r="F85" s="45">
        <v>5136</v>
      </c>
      <c r="G85" s="182" t="s">
        <v>113</v>
      </c>
      <c r="H85" s="173">
        <v>138</v>
      </c>
      <c r="I85" s="178">
        <v>-5</v>
      </c>
      <c r="J85" s="70">
        <f>H85+I85</f>
        <v>133</v>
      </c>
    </row>
    <row r="86" spans="1:10" ht="12.95" customHeight="1" x14ac:dyDescent="0.25">
      <c r="A86" s="255"/>
      <c r="B86" s="187" t="s">
        <v>193</v>
      </c>
      <c r="C86" s="172"/>
      <c r="D86" s="172"/>
      <c r="E86" s="45">
        <v>3314</v>
      </c>
      <c r="F86" s="45">
        <v>5151</v>
      </c>
      <c r="G86" s="182" t="s">
        <v>113</v>
      </c>
      <c r="H86" s="173">
        <v>18</v>
      </c>
      <c r="I86" s="178">
        <v>5</v>
      </c>
      <c r="J86" s="70">
        <f>H86+I86</f>
        <v>23</v>
      </c>
    </row>
    <row r="87" spans="1:10" ht="12.95" customHeight="1" x14ac:dyDescent="0.25">
      <c r="A87" s="227" t="s">
        <v>116</v>
      </c>
      <c r="B87" s="200" t="s">
        <v>194</v>
      </c>
      <c r="C87" s="42"/>
      <c r="D87" s="42"/>
      <c r="E87" s="188">
        <v>2141</v>
      </c>
      <c r="F87" s="188">
        <v>5139</v>
      </c>
      <c r="G87" s="85"/>
      <c r="H87" s="91">
        <v>303</v>
      </c>
      <c r="I87" s="92">
        <v>-15</v>
      </c>
      <c r="J87" s="70">
        <f>H87+I87</f>
        <v>288</v>
      </c>
    </row>
    <row r="88" spans="1:10" ht="12.95" customHeight="1" x14ac:dyDescent="0.25">
      <c r="A88" s="228"/>
      <c r="B88" s="93" t="s">
        <v>195</v>
      </c>
      <c r="C88" s="42"/>
      <c r="D88" s="42"/>
      <c r="E88" s="188">
        <v>2141</v>
      </c>
      <c r="F88" s="188">
        <v>5194</v>
      </c>
      <c r="G88" s="85"/>
      <c r="H88" s="91">
        <v>82</v>
      </c>
      <c r="I88" s="92">
        <v>15</v>
      </c>
      <c r="J88" s="60">
        <f t="shared" ref="J88:J90" si="7">H88+I88</f>
        <v>97</v>
      </c>
    </row>
    <row r="89" spans="1:10" ht="12.95" customHeight="1" x14ac:dyDescent="0.25">
      <c r="A89" s="228"/>
      <c r="B89" s="200" t="s">
        <v>196</v>
      </c>
      <c r="C89" s="42"/>
      <c r="D89" s="42"/>
      <c r="E89" s="188">
        <v>3113</v>
      </c>
      <c r="F89" s="188">
        <v>5169</v>
      </c>
      <c r="G89" s="85"/>
      <c r="H89" s="91">
        <v>568.6</v>
      </c>
      <c r="I89" s="92">
        <v>-9</v>
      </c>
      <c r="J89" s="60">
        <f t="shared" si="7"/>
        <v>559.6</v>
      </c>
    </row>
    <row r="90" spans="1:10" ht="12.95" customHeight="1" x14ac:dyDescent="0.25">
      <c r="A90" s="255"/>
      <c r="B90" s="93" t="s">
        <v>195</v>
      </c>
      <c r="C90" s="42"/>
      <c r="D90" s="42"/>
      <c r="E90" s="188">
        <v>3113</v>
      </c>
      <c r="F90" s="188">
        <v>5194</v>
      </c>
      <c r="G90" s="85"/>
      <c r="H90" s="91">
        <v>64</v>
      </c>
      <c r="I90" s="92">
        <v>9</v>
      </c>
      <c r="J90" s="60">
        <f t="shared" si="7"/>
        <v>73</v>
      </c>
    </row>
    <row r="91" spans="1:10" ht="12.95" customHeight="1" x14ac:dyDescent="0.25">
      <c r="A91" s="229" t="s">
        <v>126</v>
      </c>
      <c r="B91" s="185" t="s">
        <v>140</v>
      </c>
      <c r="C91" s="100"/>
      <c r="D91" s="198"/>
      <c r="E91" s="198">
        <v>6171</v>
      </c>
      <c r="F91" s="198">
        <v>5169</v>
      </c>
      <c r="G91" s="65" t="s">
        <v>133</v>
      </c>
      <c r="H91" s="203">
        <v>2000</v>
      </c>
      <c r="I91" s="87">
        <v>-910.7</v>
      </c>
      <c r="J91" s="70">
        <f t="shared" ref="J91:J104" si="8">H91+I91</f>
        <v>1089.3</v>
      </c>
    </row>
    <row r="92" spans="1:10" ht="12.95" customHeight="1" x14ac:dyDescent="0.25">
      <c r="A92" s="229"/>
      <c r="B92" s="216" t="s">
        <v>132</v>
      </c>
      <c r="C92" s="126" t="s">
        <v>46</v>
      </c>
      <c r="D92" s="71">
        <v>1491</v>
      </c>
      <c r="E92" s="71">
        <v>3314</v>
      </c>
      <c r="F92" s="71">
        <v>5137</v>
      </c>
      <c r="G92" s="71">
        <v>2203</v>
      </c>
      <c r="H92" s="76">
        <v>0</v>
      </c>
      <c r="I92" s="84">
        <v>34.81</v>
      </c>
      <c r="J92" s="217">
        <f t="shared" si="8"/>
        <v>34.81</v>
      </c>
    </row>
    <row r="93" spans="1:10" ht="12.95" customHeight="1" x14ac:dyDescent="0.25">
      <c r="A93" s="229"/>
      <c r="B93" s="216" t="s">
        <v>132</v>
      </c>
      <c r="C93" s="126" t="s">
        <v>46</v>
      </c>
      <c r="D93" s="71">
        <v>149517085</v>
      </c>
      <c r="E93" s="71">
        <v>3314</v>
      </c>
      <c r="F93" s="71">
        <v>5137</v>
      </c>
      <c r="G93" s="71">
        <v>2203</v>
      </c>
      <c r="H93" s="76">
        <v>0</v>
      </c>
      <c r="I93" s="84">
        <v>393.29</v>
      </c>
      <c r="J93" s="217">
        <f t="shared" si="8"/>
        <v>393.29</v>
      </c>
    </row>
    <row r="94" spans="1:10" ht="12.95" customHeight="1" x14ac:dyDescent="0.25">
      <c r="A94" s="229"/>
      <c r="B94" s="216" t="s">
        <v>132</v>
      </c>
      <c r="C94" s="126" t="s">
        <v>46</v>
      </c>
      <c r="D94" s="71"/>
      <c r="E94" s="71">
        <v>3314</v>
      </c>
      <c r="F94" s="71">
        <v>5137</v>
      </c>
      <c r="G94" s="71">
        <v>2203</v>
      </c>
      <c r="H94" s="76">
        <v>0</v>
      </c>
      <c r="I94" s="84">
        <v>61.77</v>
      </c>
      <c r="J94" s="217">
        <f t="shared" si="8"/>
        <v>61.77</v>
      </c>
    </row>
    <row r="95" spans="1:10" ht="12.95" customHeight="1" x14ac:dyDescent="0.25">
      <c r="A95" s="229"/>
      <c r="B95" s="216" t="s">
        <v>132</v>
      </c>
      <c r="C95" s="126" t="s">
        <v>46</v>
      </c>
      <c r="D95" s="71"/>
      <c r="E95" s="71">
        <v>3314</v>
      </c>
      <c r="F95" s="71">
        <v>5139</v>
      </c>
      <c r="G95" s="71">
        <v>2203</v>
      </c>
      <c r="H95" s="76">
        <v>0</v>
      </c>
      <c r="I95" s="84">
        <v>1.4</v>
      </c>
      <c r="J95" s="217">
        <f t="shared" si="8"/>
        <v>1.4</v>
      </c>
    </row>
    <row r="96" spans="1:10" ht="12.95" customHeight="1" x14ac:dyDescent="0.25">
      <c r="A96" s="229"/>
      <c r="B96" s="216" t="s">
        <v>132</v>
      </c>
      <c r="C96" s="126" t="s">
        <v>46</v>
      </c>
      <c r="D96" s="71">
        <v>149517085</v>
      </c>
      <c r="E96" s="71">
        <v>3314</v>
      </c>
      <c r="F96" s="71">
        <v>5139</v>
      </c>
      <c r="G96" s="71">
        <v>2203</v>
      </c>
      <c r="H96" s="76">
        <v>0</v>
      </c>
      <c r="I96" s="84">
        <v>0.8</v>
      </c>
      <c r="J96" s="217">
        <f t="shared" si="8"/>
        <v>0.8</v>
      </c>
    </row>
    <row r="97" spans="1:10" ht="12.95" customHeight="1" x14ac:dyDescent="0.25">
      <c r="A97" s="229"/>
      <c r="B97" s="216" t="s">
        <v>132</v>
      </c>
      <c r="C97" s="126" t="s">
        <v>46</v>
      </c>
      <c r="D97" s="71">
        <v>1491</v>
      </c>
      <c r="E97" s="71">
        <v>3314</v>
      </c>
      <c r="F97" s="71">
        <v>5139</v>
      </c>
      <c r="G97" s="71">
        <v>2203</v>
      </c>
      <c r="H97" s="76">
        <v>0</v>
      </c>
      <c r="I97" s="84">
        <v>19.21</v>
      </c>
      <c r="J97" s="217">
        <f t="shared" si="8"/>
        <v>19.21</v>
      </c>
    </row>
    <row r="98" spans="1:10" ht="12.95" customHeight="1" x14ac:dyDescent="0.25">
      <c r="A98" s="229"/>
      <c r="B98" s="216" t="s">
        <v>132</v>
      </c>
      <c r="C98" s="126" t="s">
        <v>46</v>
      </c>
      <c r="D98" s="71">
        <v>1491</v>
      </c>
      <c r="E98" s="71">
        <v>3314</v>
      </c>
      <c r="F98" s="71">
        <v>5172</v>
      </c>
      <c r="G98" s="71">
        <v>2203</v>
      </c>
      <c r="H98" s="76">
        <v>0</v>
      </c>
      <c r="I98" s="84">
        <v>12</v>
      </c>
      <c r="J98" s="217">
        <f t="shared" si="8"/>
        <v>12</v>
      </c>
    </row>
    <row r="99" spans="1:10" ht="12.95" customHeight="1" x14ac:dyDescent="0.25">
      <c r="A99" s="229"/>
      <c r="B99" s="216" t="s">
        <v>132</v>
      </c>
      <c r="C99" s="126" t="s">
        <v>46</v>
      </c>
      <c r="D99" s="71">
        <v>1491</v>
      </c>
      <c r="E99" s="71">
        <v>3314</v>
      </c>
      <c r="F99" s="71">
        <v>5168</v>
      </c>
      <c r="G99" s="71">
        <v>2203</v>
      </c>
      <c r="H99" s="76">
        <v>0</v>
      </c>
      <c r="I99" s="84">
        <v>11.99</v>
      </c>
      <c r="J99" s="217">
        <f t="shared" si="8"/>
        <v>11.99</v>
      </c>
    </row>
    <row r="100" spans="1:10" ht="12.95" customHeight="1" x14ac:dyDescent="0.25">
      <c r="A100" s="229"/>
      <c r="B100" s="204" t="s">
        <v>135</v>
      </c>
      <c r="C100" s="64"/>
      <c r="D100" s="198"/>
      <c r="E100" s="199">
        <v>3113</v>
      </c>
      <c r="F100" s="199">
        <v>5137</v>
      </c>
      <c r="G100" s="199">
        <v>2183</v>
      </c>
      <c r="H100" s="203">
        <v>632.69000000000005</v>
      </c>
      <c r="I100" s="87">
        <v>-47.45</v>
      </c>
      <c r="J100" s="202">
        <f t="shared" si="8"/>
        <v>585.24</v>
      </c>
    </row>
    <row r="101" spans="1:10" ht="12.95" customHeight="1" x14ac:dyDescent="0.25">
      <c r="A101" s="229"/>
      <c r="B101" s="204" t="s">
        <v>135</v>
      </c>
      <c r="C101" s="64"/>
      <c r="D101" s="198">
        <v>149517085</v>
      </c>
      <c r="E101" s="199">
        <v>3113</v>
      </c>
      <c r="F101" s="199">
        <v>5137</v>
      </c>
      <c r="G101" s="199">
        <v>2183</v>
      </c>
      <c r="H101" s="203">
        <v>3.72</v>
      </c>
      <c r="I101" s="87">
        <v>47.45</v>
      </c>
      <c r="J101" s="202">
        <f t="shared" si="8"/>
        <v>51.17</v>
      </c>
    </row>
    <row r="102" spans="1:10" ht="12.95" customHeight="1" x14ac:dyDescent="0.25">
      <c r="A102" s="229"/>
      <c r="B102" s="204" t="s">
        <v>137</v>
      </c>
      <c r="C102" s="206"/>
      <c r="D102" s="198">
        <v>149117084</v>
      </c>
      <c r="E102" s="199">
        <v>3113</v>
      </c>
      <c r="F102" s="199">
        <v>5137</v>
      </c>
      <c r="G102" s="199">
        <v>2168</v>
      </c>
      <c r="H102" s="203">
        <v>370.61</v>
      </c>
      <c r="I102" s="87">
        <v>-4.8</v>
      </c>
      <c r="J102" s="60">
        <f t="shared" si="8"/>
        <v>365.81</v>
      </c>
    </row>
    <row r="103" spans="1:10" ht="12.95" customHeight="1" x14ac:dyDescent="0.25">
      <c r="A103" s="229"/>
      <c r="B103" s="204" t="s">
        <v>137</v>
      </c>
      <c r="C103" s="206"/>
      <c r="D103" s="198">
        <v>1491</v>
      </c>
      <c r="E103" s="199">
        <v>3113</v>
      </c>
      <c r="F103" s="199">
        <v>5137</v>
      </c>
      <c r="G103" s="199">
        <v>2168</v>
      </c>
      <c r="H103" s="203">
        <v>723.07</v>
      </c>
      <c r="I103" s="87">
        <v>-9.6</v>
      </c>
      <c r="J103" s="60">
        <f t="shared" si="8"/>
        <v>713.47</v>
      </c>
    </row>
    <row r="104" spans="1:10" ht="12.95" customHeight="1" x14ac:dyDescent="0.25">
      <c r="A104" s="229"/>
      <c r="B104" s="204" t="s">
        <v>137</v>
      </c>
      <c r="C104" s="206"/>
      <c r="D104" s="198">
        <v>149517085</v>
      </c>
      <c r="E104" s="199">
        <v>3113</v>
      </c>
      <c r="F104" s="199">
        <v>5137</v>
      </c>
      <c r="G104" s="199">
        <v>2168</v>
      </c>
      <c r="H104" s="203">
        <v>888.45</v>
      </c>
      <c r="I104" s="87">
        <v>14.5</v>
      </c>
      <c r="J104" s="60">
        <f t="shared" si="8"/>
        <v>902.95</v>
      </c>
    </row>
    <row r="105" spans="1:10" ht="12.95" customHeight="1" x14ac:dyDescent="0.25">
      <c r="A105" s="229" t="s">
        <v>145</v>
      </c>
      <c r="B105" s="209" t="s">
        <v>141</v>
      </c>
      <c r="C105" s="206"/>
      <c r="D105" s="198">
        <v>144113021</v>
      </c>
      <c r="E105" s="198">
        <v>4359</v>
      </c>
      <c r="F105" s="212">
        <v>5163</v>
      </c>
      <c r="G105" s="65" t="s">
        <v>146</v>
      </c>
      <c r="H105" s="41">
        <v>1</v>
      </c>
      <c r="I105" s="43">
        <v>1</v>
      </c>
      <c r="J105" s="70">
        <f t="shared" ref="J105:J122" si="9">H105+I105</f>
        <v>2</v>
      </c>
    </row>
    <row r="106" spans="1:10" ht="12.95" customHeight="1" x14ac:dyDescent="0.25">
      <c r="A106" s="229"/>
      <c r="B106" s="209" t="s">
        <v>141</v>
      </c>
      <c r="C106" s="206"/>
      <c r="D106" s="225">
        <v>144113013</v>
      </c>
      <c r="E106" s="225">
        <v>4359</v>
      </c>
      <c r="F106" s="212">
        <v>5194</v>
      </c>
      <c r="G106" s="65" t="s">
        <v>146</v>
      </c>
      <c r="H106" s="41">
        <v>5</v>
      </c>
      <c r="I106" s="43">
        <v>-5</v>
      </c>
      <c r="J106" s="70">
        <f t="shared" si="9"/>
        <v>0</v>
      </c>
    </row>
    <row r="107" spans="1:10" ht="12.95" customHeight="1" x14ac:dyDescent="0.25">
      <c r="A107" s="229"/>
      <c r="B107" s="209" t="s">
        <v>141</v>
      </c>
      <c r="C107" s="206"/>
      <c r="D107" s="225">
        <v>144113021</v>
      </c>
      <c r="E107" s="225">
        <v>4359</v>
      </c>
      <c r="F107" s="212">
        <v>5194</v>
      </c>
      <c r="G107" s="65" t="s">
        <v>146</v>
      </c>
      <c r="H107" s="41">
        <v>0</v>
      </c>
      <c r="I107" s="43">
        <v>5</v>
      </c>
      <c r="J107" s="70">
        <f t="shared" si="9"/>
        <v>5</v>
      </c>
    </row>
    <row r="108" spans="1:10" ht="12.95" customHeight="1" x14ac:dyDescent="0.25">
      <c r="A108" s="229"/>
      <c r="B108" s="209" t="s">
        <v>141</v>
      </c>
      <c r="C108" s="206"/>
      <c r="D108" s="198">
        <v>144113021</v>
      </c>
      <c r="E108" s="198">
        <v>4359</v>
      </c>
      <c r="F108" s="212">
        <v>5194</v>
      </c>
      <c r="G108" s="65" t="s">
        <v>146</v>
      </c>
      <c r="H108" s="41">
        <v>5</v>
      </c>
      <c r="I108" s="43">
        <v>2</v>
      </c>
      <c r="J108" s="70">
        <f t="shared" si="9"/>
        <v>7</v>
      </c>
    </row>
    <row r="109" spans="1:10" ht="12.95" customHeight="1" x14ac:dyDescent="0.25">
      <c r="A109" s="229"/>
      <c r="B109" s="209" t="s">
        <v>141</v>
      </c>
      <c r="C109" s="206"/>
      <c r="D109" s="198">
        <v>144513021</v>
      </c>
      <c r="E109" s="198">
        <v>4359</v>
      </c>
      <c r="F109" s="212">
        <v>5011</v>
      </c>
      <c r="G109" s="65" t="s">
        <v>146</v>
      </c>
      <c r="H109" s="41">
        <v>2120</v>
      </c>
      <c r="I109" s="43">
        <v>100</v>
      </c>
      <c r="J109" s="70">
        <f t="shared" si="9"/>
        <v>2220</v>
      </c>
    </row>
    <row r="110" spans="1:10" ht="12.95" customHeight="1" x14ac:dyDescent="0.25">
      <c r="A110" s="229"/>
      <c r="B110" s="209" t="s">
        <v>141</v>
      </c>
      <c r="C110" s="206"/>
      <c r="D110" s="198">
        <v>144513021</v>
      </c>
      <c r="E110" s="198">
        <v>4359</v>
      </c>
      <c r="F110" s="212">
        <v>5021</v>
      </c>
      <c r="G110" s="65" t="s">
        <v>146</v>
      </c>
      <c r="H110" s="41">
        <v>400</v>
      </c>
      <c r="I110" s="43">
        <v>-103</v>
      </c>
      <c r="J110" s="70">
        <f t="shared" si="9"/>
        <v>297</v>
      </c>
    </row>
    <row r="111" spans="1:10" ht="12.95" customHeight="1" x14ac:dyDescent="0.25">
      <c r="A111" s="229"/>
      <c r="B111" s="210" t="s">
        <v>142</v>
      </c>
      <c r="C111" s="206"/>
      <c r="D111" s="65" t="s">
        <v>151</v>
      </c>
      <c r="E111" s="198">
        <v>6171</v>
      </c>
      <c r="F111" s="212">
        <v>5163</v>
      </c>
      <c r="G111" s="65" t="s">
        <v>147</v>
      </c>
      <c r="H111" s="41">
        <v>1</v>
      </c>
      <c r="I111" s="43">
        <v>0.5</v>
      </c>
      <c r="J111" s="70">
        <f t="shared" si="9"/>
        <v>1.5</v>
      </c>
    </row>
    <row r="112" spans="1:10" ht="12.95" customHeight="1" x14ac:dyDescent="0.25">
      <c r="A112" s="229"/>
      <c r="B112" s="210" t="s">
        <v>142</v>
      </c>
      <c r="C112" s="206"/>
      <c r="D112" s="198"/>
      <c r="E112" s="198">
        <v>6171</v>
      </c>
      <c r="F112" s="212">
        <v>5137</v>
      </c>
      <c r="G112" s="65" t="s">
        <v>147</v>
      </c>
      <c r="H112" s="41">
        <v>10</v>
      </c>
      <c r="I112" s="43">
        <v>-0.5</v>
      </c>
      <c r="J112" s="70">
        <f t="shared" si="9"/>
        <v>9.5</v>
      </c>
    </row>
    <row r="113" spans="1:11" ht="12.95" customHeight="1" x14ac:dyDescent="0.25">
      <c r="A113" s="229"/>
      <c r="B113" s="200" t="s">
        <v>143</v>
      </c>
      <c r="C113" s="206"/>
      <c r="D113" s="198"/>
      <c r="E113" s="199">
        <v>4369</v>
      </c>
      <c r="F113" s="123">
        <v>5011</v>
      </c>
      <c r="G113" s="85" t="s">
        <v>148</v>
      </c>
      <c r="H113" s="91">
        <v>300</v>
      </c>
      <c r="I113" s="92">
        <v>22</v>
      </c>
      <c r="J113" s="60">
        <f t="shared" si="9"/>
        <v>322</v>
      </c>
    </row>
    <row r="114" spans="1:11" ht="12.95" customHeight="1" x14ac:dyDescent="0.25">
      <c r="A114" s="229"/>
      <c r="B114" s="200" t="s">
        <v>143</v>
      </c>
      <c r="C114" s="206"/>
      <c r="D114" s="198"/>
      <c r="E114" s="199">
        <v>4369</v>
      </c>
      <c r="F114" s="123">
        <v>5031</v>
      </c>
      <c r="G114" s="85" t="s">
        <v>148</v>
      </c>
      <c r="H114" s="91">
        <v>75</v>
      </c>
      <c r="I114" s="92">
        <v>9</v>
      </c>
      <c r="J114" s="60">
        <f t="shared" si="9"/>
        <v>84</v>
      </c>
    </row>
    <row r="115" spans="1:11" ht="12.95" customHeight="1" x14ac:dyDescent="0.25">
      <c r="A115" s="229"/>
      <c r="B115" s="200" t="s">
        <v>143</v>
      </c>
      <c r="C115" s="206"/>
      <c r="D115" s="198"/>
      <c r="E115" s="199">
        <v>4369</v>
      </c>
      <c r="F115" s="123">
        <v>5032</v>
      </c>
      <c r="G115" s="85" t="s">
        <v>148</v>
      </c>
      <c r="H115" s="91">
        <v>28</v>
      </c>
      <c r="I115" s="92">
        <v>2.5</v>
      </c>
      <c r="J115" s="60">
        <f t="shared" si="9"/>
        <v>30.5</v>
      </c>
    </row>
    <row r="116" spans="1:11" ht="12.95" customHeight="1" x14ac:dyDescent="0.25">
      <c r="A116" s="229"/>
      <c r="B116" s="200" t="s">
        <v>143</v>
      </c>
      <c r="C116" s="206"/>
      <c r="D116" s="198"/>
      <c r="E116" s="199">
        <v>4369</v>
      </c>
      <c r="F116" s="123">
        <v>5139</v>
      </c>
      <c r="G116" s="85" t="s">
        <v>148</v>
      </c>
      <c r="H116" s="91">
        <v>4</v>
      </c>
      <c r="I116" s="92">
        <v>-1.6</v>
      </c>
      <c r="J116" s="60">
        <f t="shared" si="9"/>
        <v>2.4</v>
      </c>
    </row>
    <row r="117" spans="1:11" ht="12.95" customHeight="1" x14ac:dyDescent="0.25">
      <c r="A117" s="229"/>
      <c r="B117" s="200" t="s">
        <v>143</v>
      </c>
      <c r="C117" s="206"/>
      <c r="D117" s="198"/>
      <c r="E117" s="199">
        <v>4369</v>
      </c>
      <c r="F117" s="123">
        <v>5162</v>
      </c>
      <c r="G117" s="85" t="s">
        <v>148</v>
      </c>
      <c r="H117" s="91">
        <v>5</v>
      </c>
      <c r="I117" s="92">
        <v>-3.3</v>
      </c>
      <c r="J117" s="60">
        <f t="shared" si="9"/>
        <v>1.7000000000000002</v>
      </c>
    </row>
    <row r="118" spans="1:11" ht="12.95" customHeight="1" x14ac:dyDescent="0.25">
      <c r="A118" s="229"/>
      <c r="B118" s="200" t="s">
        <v>143</v>
      </c>
      <c r="C118" s="206"/>
      <c r="D118" s="198"/>
      <c r="E118" s="199">
        <v>4369</v>
      </c>
      <c r="F118" s="123">
        <v>5167</v>
      </c>
      <c r="G118" s="85" t="s">
        <v>148</v>
      </c>
      <c r="H118" s="91">
        <v>9</v>
      </c>
      <c r="I118" s="92">
        <v>-3.3</v>
      </c>
      <c r="J118" s="60">
        <f t="shared" si="9"/>
        <v>5.7</v>
      </c>
    </row>
    <row r="119" spans="1:11" ht="12.95" customHeight="1" x14ac:dyDescent="0.25">
      <c r="A119" s="229"/>
      <c r="B119" s="200" t="s">
        <v>143</v>
      </c>
      <c r="C119" s="206"/>
      <c r="D119" s="198"/>
      <c r="E119" s="199">
        <v>4369</v>
      </c>
      <c r="F119" s="123">
        <v>5169</v>
      </c>
      <c r="G119" s="85" t="s">
        <v>148</v>
      </c>
      <c r="H119" s="91">
        <v>4</v>
      </c>
      <c r="I119" s="92">
        <v>-4</v>
      </c>
      <c r="J119" s="60">
        <f t="shared" si="9"/>
        <v>0</v>
      </c>
      <c r="K119" s="62" t="s">
        <v>150</v>
      </c>
    </row>
    <row r="120" spans="1:11" ht="12.95" customHeight="1" x14ac:dyDescent="0.25">
      <c r="A120" s="229"/>
      <c r="B120" s="200" t="s">
        <v>143</v>
      </c>
      <c r="C120" s="206"/>
      <c r="D120" s="198"/>
      <c r="E120" s="199">
        <v>4369</v>
      </c>
      <c r="F120" s="123">
        <v>5173</v>
      </c>
      <c r="G120" s="85" t="s">
        <v>148</v>
      </c>
      <c r="H120" s="91">
        <v>5</v>
      </c>
      <c r="I120" s="92">
        <v>-3.9</v>
      </c>
      <c r="J120" s="60">
        <f t="shared" si="9"/>
        <v>1.1000000000000001</v>
      </c>
    </row>
    <row r="121" spans="1:11" ht="12.95" customHeight="1" x14ac:dyDescent="0.25">
      <c r="A121" s="229"/>
      <c r="B121" s="211" t="s">
        <v>144</v>
      </c>
      <c r="C121" s="206"/>
      <c r="D121" s="198">
        <v>143133092</v>
      </c>
      <c r="E121" s="199">
        <v>3113</v>
      </c>
      <c r="F121" s="123">
        <v>5173</v>
      </c>
      <c r="G121" s="85" t="s">
        <v>149</v>
      </c>
      <c r="H121" s="91">
        <v>10</v>
      </c>
      <c r="I121" s="92">
        <v>2</v>
      </c>
      <c r="J121" s="60">
        <f t="shared" si="9"/>
        <v>12</v>
      </c>
    </row>
    <row r="122" spans="1:11" ht="12.95" customHeight="1" x14ac:dyDescent="0.25">
      <c r="A122" s="229"/>
      <c r="B122" s="211" t="s">
        <v>144</v>
      </c>
      <c r="C122" s="206"/>
      <c r="D122" s="198">
        <v>143133092</v>
      </c>
      <c r="E122" s="199">
        <v>3113</v>
      </c>
      <c r="F122" s="123">
        <v>5164</v>
      </c>
      <c r="G122" s="85" t="s">
        <v>149</v>
      </c>
      <c r="H122" s="91">
        <v>20</v>
      </c>
      <c r="I122" s="92">
        <v>-2</v>
      </c>
      <c r="J122" s="60">
        <f t="shared" si="9"/>
        <v>18</v>
      </c>
    </row>
    <row r="123" spans="1:11" ht="12.95" customHeight="1" x14ac:dyDescent="0.25">
      <c r="A123" s="229" t="s">
        <v>154</v>
      </c>
      <c r="B123" s="67" t="s">
        <v>197</v>
      </c>
      <c r="C123" s="206"/>
      <c r="D123" s="201"/>
      <c r="E123" s="201">
        <v>5299</v>
      </c>
      <c r="F123" s="201">
        <v>5019</v>
      </c>
      <c r="G123" s="65" t="s">
        <v>152</v>
      </c>
      <c r="H123" s="41">
        <v>75</v>
      </c>
      <c r="I123" s="43">
        <v>6</v>
      </c>
      <c r="J123" s="70">
        <f t="shared" ref="J123:J129" si="10">SUM(H123+I123)</f>
        <v>81</v>
      </c>
    </row>
    <row r="124" spans="1:11" ht="12.95" customHeight="1" x14ac:dyDescent="0.25">
      <c r="A124" s="229"/>
      <c r="B124" s="67" t="s">
        <v>198</v>
      </c>
      <c r="C124" s="206"/>
      <c r="D124" s="201"/>
      <c r="E124" s="201">
        <v>5299</v>
      </c>
      <c r="F124" s="201">
        <v>5039</v>
      </c>
      <c r="G124" s="65" t="s">
        <v>152</v>
      </c>
      <c r="H124" s="41">
        <v>26</v>
      </c>
      <c r="I124" s="43">
        <v>2</v>
      </c>
      <c r="J124" s="70">
        <f t="shared" si="10"/>
        <v>28</v>
      </c>
    </row>
    <row r="125" spans="1:11" ht="12.95" customHeight="1" x14ac:dyDescent="0.25">
      <c r="A125" s="229"/>
      <c r="B125" s="67" t="s">
        <v>199</v>
      </c>
      <c r="C125" s="206"/>
      <c r="D125" s="201"/>
      <c r="E125" s="201">
        <v>5299</v>
      </c>
      <c r="F125" s="201">
        <v>5019</v>
      </c>
      <c r="G125" s="65" t="s">
        <v>153</v>
      </c>
      <c r="H125" s="41">
        <v>46</v>
      </c>
      <c r="I125" s="43">
        <v>2</v>
      </c>
      <c r="J125" s="70">
        <f t="shared" si="10"/>
        <v>48</v>
      </c>
    </row>
    <row r="126" spans="1:11" ht="12.95" customHeight="1" x14ac:dyDescent="0.25">
      <c r="A126" s="229"/>
      <c r="B126" s="67" t="s">
        <v>198</v>
      </c>
      <c r="C126" s="206"/>
      <c r="D126" s="201"/>
      <c r="E126" s="201">
        <v>5299</v>
      </c>
      <c r="F126" s="201">
        <v>5039</v>
      </c>
      <c r="G126" s="65" t="s">
        <v>153</v>
      </c>
      <c r="H126" s="41">
        <v>16</v>
      </c>
      <c r="I126" s="43">
        <v>1</v>
      </c>
      <c r="J126" s="70">
        <f t="shared" si="10"/>
        <v>17</v>
      </c>
    </row>
    <row r="127" spans="1:11" ht="12.95" customHeight="1" x14ac:dyDescent="0.25">
      <c r="A127" s="229"/>
      <c r="B127" s="67" t="s">
        <v>200</v>
      </c>
      <c r="C127" s="206"/>
      <c r="D127" s="201"/>
      <c r="E127" s="201">
        <v>5212</v>
      </c>
      <c r="F127" s="201">
        <v>5175</v>
      </c>
      <c r="G127" s="65"/>
      <c r="H127" s="41">
        <v>10</v>
      </c>
      <c r="I127" s="43">
        <v>9</v>
      </c>
      <c r="J127" s="70">
        <f t="shared" si="10"/>
        <v>19</v>
      </c>
    </row>
    <row r="128" spans="1:11" ht="12.95" customHeight="1" x14ac:dyDescent="0.25">
      <c r="A128" s="229"/>
      <c r="B128" s="67" t="s">
        <v>201</v>
      </c>
      <c r="C128" s="206"/>
      <c r="D128" s="201"/>
      <c r="E128" s="201">
        <v>5512</v>
      </c>
      <c r="F128" s="201">
        <v>5137</v>
      </c>
      <c r="G128" s="65" t="s">
        <v>152</v>
      </c>
      <c r="H128" s="41">
        <v>170</v>
      </c>
      <c r="I128" s="43">
        <v>17</v>
      </c>
      <c r="J128" s="70">
        <f t="shared" si="10"/>
        <v>187</v>
      </c>
    </row>
    <row r="129" spans="1:12" ht="12.95" customHeight="1" x14ac:dyDescent="0.25">
      <c r="A129" s="229"/>
      <c r="B129" s="67" t="s">
        <v>202</v>
      </c>
      <c r="C129" s="206"/>
      <c r="D129" s="201"/>
      <c r="E129" s="201">
        <v>5512</v>
      </c>
      <c r="F129" s="201">
        <v>5139</v>
      </c>
      <c r="G129" s="65" t="s">
        <v>152</v>
      </c>
      <c r="H129" s="41">
        <v>55</v>
      </c>
      <c r="I129" s="43">
        <v>12</v>
      </c>
      <c r="J129" s="70">
        <f t="shared" si="10"/>
        <v>67</v>
      </c>
    </row>
    <row r="130" spans="1:12" ht="12.95" customHeight="1" x14ac:dyDescent="0.25">
      <c r="A130" s="229"/>
      <c r="B130" s="67" t="s">
        <v>203</v>
      </c>
      <c r="C130" s="206"/>
      <c r="D130" s="201"/>
      <c r="E130" s="201">
        <v>5512</v>
      </c>
      <c r="F130" s="201">
        <v>5021</v>
      </c>
      <c r="G130" s="65" t="s">
        <v>153</v>
      </c>
      <c r="H130" s="41">
        <v>195</v>
      </c>
      <c r="I130" s="43">
        <v>70</v>
      </c>
      <c r="J130" s="70">
        <f>SUM(H130+I130)</f>
        <v>265</v>
      </c>
    </row>
    <row r="131" spans="1:12" ht="12.95" customHeight="1" x14ac:dyDescent="0.25">
      <c r="A131" s="229"/>
      <c r="B131" s="67" t="s">
        <v>204</v>
      </c>
      <c r="C131" s="206"/>
      <c r="D131" s="201"/>
      <c r="E131" s="201">
        <v>5512</v>
      </c>
      <c r="F131" s="201">
        <v>5123</v>
      </c>
      <c r="G131" s="65" t="s">
        <v>153</v>
      </c>
      <c r="H131" s="41">
        <v>0</v>
      </c>
      <c r="I131" s="43">
        <v>15</v>
      </c>
      <c r="J131" s="70">
        <f>SUM(H131+I131)</f>
        <v>15</v>
      </c>
    </row>
    <row r="132" spans="1:12" ht="12.95" customHeight="1" x14ac:dyDescent="0.25">
      <c r="A132" s="229"/>
      <c r="B132" s="67" t="s">
        <v>201</v>
      </c>
      <c r="C132" s="206"/>
      <c r="D132" s="201"/>
      <c r="E132" s="201">
        <v>5512</v>
      </c>
      <c r="F132" s="201">
        <v>5137</v>
      </c>
      <c r="G132" s="65" t="s">
        <v>153</v>
      </c>
      <c r="H132" s="41">
        <v>40</v>
      </c>
      <c r="I132" s="43">
        <v>19</v>
      </c>
      <c r="J132" s="70">
        <f>SUM(H132+I132)</f>
        <v>59</v>
      </c>
    </row>
    <row r="133" spans="1:12" ht="12.95" customHeight="1" x14ac:dyDescent="0.25">
      <c r="A133" s="229"/>
      <c r="B133" s="67" t="s">
        <v>202</v>
      </c>
      <c r="C133" s="206"/>
      <c r="D133" s="201"/>
      <c r="E133" s="201">
        <v>5512</v>
      </c>
      <c r="F133" s="201">
        <v>5139</v>
      </c>
      <c r="G133" s="65" t="s">
        <v>153</v>
      </c>
      <c r="H133" s="41">
        <v>17</v>
      </c>
      <c r="I133" s="43">
        <v>2</v>
      </c>
      <c r="J133" s="70">
        <f t="shared" ref="J133" si="11">SUM(H133+I133)</f>
        <v>19</v>
      </c>
    </row>
    <row r="134" spans="1:12" ht="12.95" customHeight="1" x14ac:dyDescent="0.25">
      <c r="A134" s="229"/>
      <c r="B134" s="215" t="s">
        <v>205</v>
      </c>
      <c r="C134" s="172"/>
      <c r="D134" s="172"/>
      <c r="E134" s="45">
        <v>5279</v>
      </c>
      <c r="F134" s="45">
        <v>5169</v>
      </c>
      <c r="G134" s="182"/>
      <c r="H134" s="173">
        <v>160</v>
      </c>
      <c r="I134" s="178">
        <v>-155</v>
      </c>
      <c r="J134" s="177">
        <f>SUM(H134:I134)</f>
        <v>5</v>
      </c>
    </row>
    <row r="135" spans="1:12" ht="12.75" customHeight="1" x14ac:dyDescent="0.25">
      <c r="A135" s="14"/>
      <c r="B135" s="18"/>
      <c r="C135" s="19"/>
      <c r="D135" s="19"/>
      <c r="E135" s="251" t="s">
        <v>20</v>
      </c>
      <c r="F135" s="252"/>
      <c r="G135" s="253"/>
      <c r="H135" s="97">
        <f>SUM(H25:H134)</f>
        <v>96484.880000000019</v>
      </c>
      <c r="I135" s="97">
        <f>SUM(I25:I134)</f>
        <v>-822.99000000000024</v>
      </c>
      <c r="J135" s="97">
        <f>SUM(J25:J134)</f>
        <v>95661.889999999956</v>
      </c>
    </row>
    <row r="136" spans="1:12" ht="12.75" customHeight="1" x14ac:dyDescent="0.25">
      <c r="A136" s="38" t="s">
        <v>21</v>
      </c>
      <c r="B136" s="18"/>
      <c r="C136" s="19"/>
      <c r="D136" s="19"/>
      <c r="E136" s="20"/>
      <c r="F136" s="18"/>
      <c r="G136" s="18"/>
      <c r="H136" s="95"/>
      <c r="I136" s="95"/>
      <c r="J136" s="96"/>
    </row>
    <row r="137" spans="1:12" ht="12.75" customHeight="1" x14ac:dyDescent="0.25">
      <c r="A137" s="254" t="s">
        <v>12</v>
      </c>
      <c r="B137" s="67" t="s">
        <v>44</v>
      </c>
      <c r="C137" s="42"/>
      <c r="D137" s="110"/>
      <c r="E137" s="110">
        <v>3744</v>
      </c>
      <c r="F137" s="110">
        <v>6121</v>
      </c>
      <c r="G137" s="65" t="s">
        <v>43</v>
      </c>
      <c r="H137" s="41">
        <v>300</v>
      </c>
      <c r="I137" s="43">
        <v>-300</v>
      </c>
      <c r="J137" s="108">
        <f>H137+I137</f>
        <v>0</v>
      </c>
    </row>
    <row r="138" spans="1:12" ht="12.75" customHeight="1" x14ac:dyDescent="0.25">
      <c r="A138" s="254"/>
      <c r="B138" s="90" t="s">
        <v>45</v>
      </c>
      <c r="C138" s="66" t="s">
        <v>46</v>
      </c>
      <c r="D138" s="71"/>
      <c r="E138" s="71">
        <v>3744</v>
      </c>
      <c r="F138" s="71">
        <v>6122</v>
      </c>
      <c r="G138" s="81" t="s">
        <v>43</v>
      </c>
      <c r="H138" s="89">
        <v>0</v>
      </c>
      <c r="I138" s="84">
        <v>300</v>
      </c>
      <c r="J138" s="109">
        <f t="shared" ref="J138" si="12">H138+I138</f>
        <v>300</v>
      </c>
      <c r="L138" s="69"/>
    </row>
    <row r="139" spans="1:12" ht="12.75" customHeight="1" x14ac:dyDescent="0.25">
      <c r="A139" s="130" t="s">
        <v>13</v>
      </c>
      <c r="B139" s="90" t="s">
        <v>51</v>
      </c>
      <c r="C139" s="66" t="s">
        <v>46</v>
      </c>
      <c r="D139" s="71"/>
      <c r="E139" s="71">
        <v>3412</v>
      </c>
      <c r="F139" s="71">
        <v>6122</v>
      </c>
      <c r="G139" s="81" t="s">
        <v>47</v>
      </c>
      <c r="H139" s="89">
        <v>0</v>
      </c>
      <c r="I139" s="84">
        <v>200</v>
      </c>
      <c r="J139" s="76">
        <f>H139+I139</f>
        <v>200</v>
      </c>
      <c r="K139" s="62" t="s">
        <v>206</v>
      </c>
      <c r="L139" s="69"/>
    </row>
    <row r="140" spans="1:12" ht="12.75" customHeight="1" x14ac:dyDescent="0.25">
      <c r="A140" s="229" t="s">
        <v>14</v>
      </c>
      <c r="B140" s="119" t="s">
        <v>94</v>
      </c>
      <c r="C140" s="42"/>
      <c r="D140" s="45"/>
      <c r="E140" s="111">
        <v>6171</v>
      </c>
      <c r="F140" s="111">
        <v>6122</v>
      </c>
      <c r="G140" s="112"/>
      <c r="H140" s="53">
        <v>1186</v>
      </c>
      <c r="I140" s="36">
        <v>-140</v>
      </c>
      <c r="J140" s="113">
        <f t="shared" ref="J140:J143" si="13">SUM(H140:I140)</f>
        <v>1046</v>
      </c>
      <c r="L140" s="69"/>
    </row>
    <row r="141" spans="1:12" ht="12.75" customHeight="1" x14ac:dyDescent="0.25">
      <c r="A141" s="229"/>
      <c r="B141" s="119" t="s">
        <v>101</v>
      </c>
      <c r="C141" s="42"/>
      <c r="D141" s="45"/>
      <c r="E141" s="111">
        <v>6171</v>
      </c>
      <c r="F141" s="111">
        <v>6125</v>
      </c>
      <c r="G141" s="112"/>
      <c r="H141" s="114">
        <v>899.2</v>
      </c>
      <c r="I141" s="87">
        <v>140</v>
      </c>
      <c r="J141" s="113">
        <f t="shared" si="13"/>
        <v>1039.2</v>
      </c>
      <c r="L141" s="69"/>
    </row>
    <row r="142" spans="1:12" ht="12.75" customHeight="1" x14ac:dyDescent="0.25">
      <c r="A142" s="227" t="s">
        <v>40</v>
      </c>
      <c r="B142" s="119" t="s">
        <v>98</v>
      </c>
      <c r="C142" s="100"/>
      <c r="D142" s="164"/>
      <c r="E142" s="167">
        <v>6171</v>
      </c>
      <c r="F142" s="167">
        <v>6121</v>
      </c>
      <c r="G142" s="168"/>
      <c r="H142" s="169">
        <v>2200</v>
      </c>
      <c r="I142" s="87">
        <v>-39</v>
      </c>
      <c r="J142" s="122">
        <f t="shared" si="13"/>
        <v>2161</v>
      </c>
      <c r="L142" s="69"/>
    </row>
    <row r="143" spans="1:12" ht="12.75" customHeight="1" x14ac:dyDescent="0.25">
      <c r="A143" s="255"/>
      <c r="B143" s="144" t="s">
        <v>104</v>
      </c>
      <c r="C143" s="126" t="s">
        <v>46</v>
      </c>
      <c r="D143" s="71"/>
      <c r="E143" s="71">
        <v>6171</v>
      </c>
      <c r="F143" s="71">
        <v>6121</v>
      </c>
      <c r="G143" s="81" t="s">
        <v>99</v>
      </c>
      <c r="H143" s="89">
        <v>0</v>
      </c>
      <c r="I143" s="84">
        <v>39</v>
      </c>
      <c r="J143" s="76">
        <f t="shared" si="13"/>
        <v>39</v>
      </c>
      <c r="L143" s="69"/>
    </row>
    <row r="144" spans="1:12" ht="12.75" customHeight="1" x14ac:dyDescent="0.25">
      <c r="A144" s="227" t="s">
        <v>88</v>
      </c>
      <c r="B144" s="204" t="s">
        <v>127</v>
      </c>
      <c r="C144" s="100"/>
      <c r="D144" s="198"/>
      <c r="E144" s="199">
        <v>6171</v>
      </c>
      <c r="F144" s="199">
        <v>6121</v>
      </c>
      <c r="G144" s="199">
        <v>9311</v>
      </c>
      <c r="H144" s="203">
        <v>13942</v>
      </c>
      <c r="I144" s="87">
        <v>-8167.64</v>
      </c>
      <c r="J144" s="60">
        <f t="shared" ref="J144:J155" si="14">H144+I144</f>
        <v>5774.36</v>
      </c>
      <c r="K144" s="256" t="s">
        <v>134</v>
      </c>
      <c r="L144" s="69"/>
    </row>
    <row r="145" spans="1:12" ht="12.75" customHeight="1" x14ac:dyDescent="0.25">
      <c r="A145" s="228"/>
      <c r="B145" s="218" t="s">
        <v>127</v>
      </c>
      <c r="C145" s="126" t="s">
        <v>46</v>
      </c>
      <c r="D145" s="71">
        <v>147515501</v>
      </c>
      <c r="E145" s="71">
        <v>6171</v>
      </c>
      <c r="F145" s="71">
        <v>6121</v>
      </c>
      <c r="G145" s="71">
        <v>9311</v>
      </c>
      <c r="H145" s="76">
        <v>0</v>
      </c>
      <c r="I145" s="84">
        <v>7441.41</v>
      </c>
      <c r="J145" s="76">
        <f t="shared" si="14"/>
        <v>7441.41</v>
      </c>
      <c r="K145" s="256"/>
      <c r="L145" s="69"/>
    </row>
    <row r="146" spans="1:12" ht="12.75" customHeight="1" x14ac:dyDescent="0.25">
      <c r="A146" s="228"/>
      <c r="B146" s="218" t="s">
        <v>127</v>
      </c>
      <c r="C146" s="126" t="s">
        <v>46</v>
      </c>
      <c r="D146" s="71">
        <v>1471</v>
      </c>
      <c r="E146" s="71">
        <v>6171</v>
      </c>
      <c r="F146" s="71">
        <v>6121</v>
      </c>
      <c r="G146" s="71">
        <v>9311</v>
      </c>
      <c r="H146" s="76">
        <v>0</v>
      </c>
      <c r="I146" s="84">
        <v>9095.06</v>
      </c>
      <c r="J146" s="76">
        <f t="shared" si="14"/>
        <v>9095.06</v>
      </c>
      <c r="K146" s="256"/>
      <c r="L146" s="69"/>
    </row>
    <row r="147" spans="1:12" ht="12.75" customHeight="1" x14ac:dyDescent="0.25">
      <c r="A147" s="228"/>
      <c r="B147" s="121" t="s">
        <v>128</v>
      </c>
      <c r="C147" s="100"/>
      <c r="D147" s="198"/>
      <c r="E147" s="199">
        <v>3639</v>
      </c>
      <c r="F147" s="199">
        <v>6121</v>
      </c>
      <c r="G147" s="199">
        <v>6150</v>
      </c>
      <c r="H147" s="203">
        <v>1142</v>
      </c>
      <c r="I147" s="87">
        <v>-4</v>
      </c>
      <c r="J147" s="202">
        <f t="shared" si="14"/>
        <v>1138</v>
      </c>
      <c r="L147" s="69"/>
    </row>
    <row r="148" spans="1:12" ht="12.75" customHeight="1" x14ac:dyDescent="0.25">
      <c r="A148" s="228"/>
      <c r="B148" s="121" t="s">
        <v>129</v>
      </c>
      <c r="C148" s="100"/>
      <c r="D148" s="198"/>
      <c r="E148" s="214">
        <v>3113</v>
      </c>
      <c r="F148" s="214">
        <v>6121</v>
      </c>
      <c r="G148" s="214">
        <v>2461</v>
      </c>
      <c r="H148" s="203">
        <v>105</v>
      </c>
      <c r="I148" s="87">
        <v>4</v>
      </c>
      <c r="J148" s="60">
        <f t="shared" si="14"/>
        <v>109</v>
      </c>
      <c r="K148" s="80"/>
      <c r="L148" s="69"/>
    </row>
    <row r="149" spans="1:12" ht="12.75" customHeight="1" x14ac:dyDescent="0.25">
      <c r="A149" s="228"/>
      <c r="B149" s="204" t="s">
        <v>130</v>
      </c>
      <c r="C149" s="100"/>
      <c r="D149" s="198"/>
      <c r="E149" s="214">
        <v>3611</v>
      </c>
      <c r="F149" s="214">
        <v>6121</v>
      </c>
      <c r="G149" s="214">
        <v>2151</v>
      </c>
      <c r="H149" s="203">
        <v>15013</v>
      </c>
      <c r="I149" s="87">
        <v>-1488</v>
      </c>
      <c r="J149" s="60">
        <f t="shared" si="14"/>
        <v>13525</v>
      </c>
      <c r="K149" s="80"/>
      <c r="L149" s="69"/>
    </row>
    <row r="150" spans="1:12" ht="12.75" customHeight="1" x14ac:dyDescent="0.25">
      <c r="A150" s="228"/>
      <c r="B150" s="204" t="s">
        <v>131</v>
      </c>
      <c r="C150" s="100"/>
      <c r="D150" s="198"/>
      <c r="E150" s="213">
        <v>3639</v>
      </c>
      <c r="F150" s="213">
        <v>6121</v>
      </c>
      <c r="G150" s="213">
        <v>3099</v>
      </c>
      <c r="H150" s="203">
        <v>9176.9599999999991</v>
      </c>
      <c r="I150" s="87">
        <v>1488</v>
      </c>
      <c r="J150" s="70">
        <f t="shared" si="14"/>
        <v>10664.96</v>
      </c>
      <c r="K150" s="80"/>
      <c r="L150" s="69"/>
    </row>
    <row r="151" spans="1:12" ht="12.75" customHeight="1" x14ac:dyDescent="0.25">
      <c r="A151" s="228"/>
      <c r="B151" s="205" t="s">
        <v>132</v>
      </c>
      <c r="C151" s="100"/>
      <c r="D151" s="198"/>
      <c r="E151" s="213">
        <v>3314</v>
      </c>
      <c r="F151" s="213">
        <v>6121</v>
      </c>
      <c r="G151" s="213">
        <v>2203</v>
      </c>
      <c r="H151" s="203">
        <v>11739</v>
      </c>
      <c r="I151" s="87">
        <v>-6930</v>
      </c>
      <c r="J151" s="70">
        <f t="shared" si="14"/>
        <v>4809</v>
      </c>
      <c r="K151" s="80"/>
      <c r="L151" s="69"/>
    </row>
    <row r="152" spans="1:12" ht="12.75" customHeight="1" x14ac:dyDescent="0.25">
      <c r="A152" s="228"/>
      <c r="B152" s="205" t="s">
        <v>132</v>
      </c>
      <c r="C152" s="100"/>
      <c r="D152" s="198"/>
      <c r="E152" s="213">
        <v>3314</v>
      </c>
      <c r="F152" s="213">
        <v>6122</v>
      </c>
      <c r="G152" s="213">
        <v>2203</v>
      </c>
      <c r="H152" s="203">
        <v>1300</v>
      </c>
      <c r="I152" s="87">
        <v>-1291.99</v>
      </c>
      <c r="J152" s="70">
        <f>H152+I152</f>
        <v>8.0099999999999909</v>
      </c>
      <c r="K152" s="80"/>
      <c r="L152" s="69"/>
    </row>
    <row r="153" spans="1:12" ht="12.75" customHeight="1" x14ac:dyDescent="0.25">
      <c r="A153" s="228"/>
      <c r="B153" s="218" t="s">
        <v>132</v>
      </c>
      <c r="C153" s="126" t="s">
        <v>46</v>
      </c>
      <c r="D153" s="71">
        <v>149517519</v>
      </c>
      <c r="E153" s="71">
        <v>3314</v>
      </c>
      <c r="F153" s="71">
        <v>6122</v>
      </c>
      <c r="G153" s="71">
        <v>2203</v>
      </c>
      <c r="H153" s="76">
        <v>0</v>
      </c>
      <c r="I153" s="84">
        <v>45.36</v>
      </c>
      <c r="J153" s="76">
        <f>H153+I153</f>
        <v>45.36</v>
      </c>
      <c r="K153" s="80"/>
      <c r="L153" s="69"/>
    </row>
    <row r="154" spans="1:12" ht="12.75" customHeight="1" x14ac:dyDescent="0.25">
      <c r="A154" s="228"/>
      <c r="B154" s="218" t="s">
        <v>132</v>
      </c>
      <c r="C154" s="126" t="s">
        <v>46</v>
      </c>
      <c r="D154" s="71">
        <v>1491</v>
      </c>
      <c r="E154" s="71">
        <v>3314</v>
      </c>
      <c r="F154" s="71">
        <v>6121</v>
      </c>
      <c r="G154" s="71">
        <v>2203</v>
      </c>
      <c r="H154" s="76">
        <v>0</v>
      </c>
      <c r="I154" s="84">
        <v>482.54</v>
      </c>
      <c r="J154" s="76">
        <f t="shared" si="14"/>
        <v>482.54</v>
      </c>
      <c r="K154" s="80"/>
      <c r="L154" s="69"/>
    </row>
    <row r="155" spans="1:12" ht="12.75" customHeight="1" x14ac:dyDescent="0.25">
      <c r="A155" s="228"/>
      <c r="B155" s="218" t="s">
        <v>132</v>
      </c>
      <c r="C155" s="126" t="s">
        <v>46</v>
      </c>
      <c r="D155" s="71">
        <v>149517519</v>
      </c>
      <c r="E155" s="71">
        <v>3314</v>
      </c>
      <c r="F155" s="71">
        <v>6121</v>
      </c>
      <c r="G155" s="71">
        <v>2203</v>
      </c>
      <c r="H155" s="76">
        <v>0</v>
      </c>
      <c r="I155" s="84">
        <v>7269.24</v>
      </c>
      <c r="J155" s="76">
        <f t="shared" si="14"/>
        <v>7269.24</v>
      </c>
      <c r="K155" s="80"/>
      <c r="L155" s="69"/>
    </row>
    <row r="156" spans="1:12" ht="12.75" customHeight="1" x14ac:dyDescent="0.25">
      <c r="A156" s="228"/>
      <c r="B156" s="218" t="s">
        <v>132</v>
      </c>
      <c r="C156" s="126" t="s">
        <v>46</v>
      </c>
      <c r="D156" s="71">
        <v>1491</v>
      </c>
      <c r="E156" s="219">
        <v>3314</v>
      </c>
      <c r="F156" s="219">
        <v>6122</v>
      </c>
      <c r="G156" s="219">
        <v>2203</v>
      </c>
      <c r="H156" s="76">
        <v>0</v>
      </c>
      <c r="I156" s="84">
        <v>800.28</v>
      </c>
      <c r="J156" s="220">
        <f>H156+I156</f>
        <v>800.28</v>
      </c>
      <c r="L156" s="69"/>
    </row>
    <row r="157" spans="1:12" ht="12.75" customHeight="1" x14ac:dyDescent="0.25">
      <c r="A157" s="228"/>
      <c r="B157" s="204" t="s">
        <v>135</v>
      </c>
      <c r="C157" s="221"/>
      <c r="D157" s="198">
        <v>149517519</v>
      </c>
      <c r="E157" s="199">
        <v>3113</v>
      </c>
      <c r="F157" s="199">
        <v>6122</v>
      </c>
      <c r="G157" s="199">
        <v>2183</v>
      </c>
      <c r="H157" s="203">
        <v>235.93</v>
      </c>
      <c r="I157" s="87">
        <v>-47.45</v>
      </c>
      <c r="J157" s="202">
        <f t="shared" ref="J157:J167" si="15">H157+I157</f>
        <v>188.48000000000002</v>
      </c>
      <c r="L157" s="69"/>
    </row>
    <row r="158" spans="1:12" ht="12.75" customHeight="1" x14ac:dyDescent="0.25">
      <c r="A158" s="228"/>
      <c r="B158" s="204" t="s">
        <v>136</v>
      </c>
      <c r="C158" s="221"/>
      <c r="D158" s="198"/>
      <c r="E158" s="199">
        <v>3612</v>
      </c>
      <c r="F158" s="199">
        <v>6121</v>
      </c>
      <c r="G158" s="199">
        <v>7253</v>
      </c>
      <c r="H158" s="203">
        <v>3139</v>
      </c>
      <c r="I158" s="87">
        <v>-30</v>
      </c>
      <c r="J158" s="202">
        <f>H158+I158</f>
        <v>3109</v>
      </c>
      <c r="L158" s="69"/>
    </row>
    <row r="159" spans="1:12" ht="12.75" customHeight="1" x14ac:dyDescent="0.25">
      <c r="A159" s="228"/>
      <c r="B159" s="218" t="s">
        <v>135</v>
      </c>
      <c r="C159" s="222" t="s">
        <v>46</v>
      </c>
      <c r="D159" s="71"/>
      <c r="E159" s="71">
        <v>3113</v>
      </c>
      <c r="F159" s="71">
        <v>6122</v>
      </c>
      <c r="G159" s="71">
        <v>2183</v>
      </c>
      <c r="H159" s="76">
        <v>0</v>
      </c>
      <c r="I159" s="84">
        <v>47.45</v>
      </c>
      <c r="J159" s="217">
        <f t="shared" si="15"/>
        <v>47.45</v>
      </c>
      <c r="L159" s="69"/>
    </row>
    <row r="160" spans="1:12" ht="12.75" customHeight="1" x14ac:dyDescent="0.25">
      <c r="A160" s="228"/>
      <c r="B160" s="204" t="s">
        <v>135</v>
      </c>
      <c r="C160" s="221"/>
      <c r="D160" s="198">
        <v>149517519</v>
      </c>
      <c r="E160" s="199">
        <v>3113</v>
      </c>
      <c r="F160" s="199">
        <v>6121</v>
      </c>
      <c r="G160" s="199">
        <v>2183</v>
      </c>
      <c r="H160" s="203">
        <v>1669.28</v>
      </c>
      <c r="I160" s="87">
        <v>30</v>
      </c>
      <c r="J160" s="202">
        <f t="shared" si="15"/>
        <v>1699.28</v>
      </c>
      <c r="L160" s="69"/>
    </row>
    <row r="161" spans="1:12" ht="12.75" customHeight="1" x14ac:dyDescent="0.25">
      <c r="A161" s="228"/>
      <c r="B161" s="204" t="s">
        <v>137</v>
      </c>
      <c r="C161" s="206"/>
      <c r="D161" s="198">
        <v>149517519</v>
      </c>
      <c r="E161" s="199">
        <v>3113</v>
      </c>
      <c r="F161" s="199">
        <v>6122</v>
      </c>
      <c r="G161" s="199">
        <v>2168</v>
      </c>
      <c r="H161" s="203">
        <v>1055.55</v>
      </c>
      <c r="I161" s="87">
        <v>-68.760000000000005</v>
      </c>
      <c r="J161" s="60">
        <f t="shared" si="15"/>
        <v>986.79</v>
      </c>
      <c r="L161" s="69"/>
    </row>
    <row r="162" spans="1:12" ht="12.75" customHeight="1" x14ac:dyDescent="0.25">
      <c r="A162" s="228"/>
      <c r="B162" s="204" t="s">
        <v>137</v>
      </c>
      <c r="C162" s="206"/>
      <c r="D162" s="198">
        <v>149517519</v>
      </c>
      <c r="E162" s="199">
        <v>3113</v>
      </c>
      <c r="F162" s="199">
        <v>6121</v>
      </c>
      <c r="G162" s="199">
        <v>2168</v>
      </c>
      <c r="H162" s="203">
        <v>4120.9399999999996</v>
      </c>
      <c r="I162" s="87">
        <v>-25.8</v>
      </c>
      <c r="J162" s="60">
        <f>H162+I162</f>
        <v>4095.1399999999994</v>
      </c>
      <c r="L162" s="69"/>
    </row>
    <row r="163" spans="1:12" ht="12.75" customHeight="1" x14ac:dyDescent="0.25">
      <c r="A163" s="228"/>
      <c r="B163" s="204" t="s">
        <v>138</v>
      </c>
      <c r="C163" s="206"/>
      <c r="D163" s="198"/>
      <c r="E163" s="199">
        <v>2229</v>
      </c>
      <c r="F163" s="199">
        <v>6121</v>
      </c>
      <c r="G163" s="199">
        <v>2161</v>
      </c>
      <c r="H163" s="203">
        <v>269.5</v>
      </c>
      <c r="I163" s="87">
        <v>-0.1</v>
      </c>
      <c r="J163" s="60">
        <f>H163+I163</f>
        <v>269.39999999999998</v>
      </c>
      <c r="L163" s="69"/>
    </row>
    <row r="164" spans="1:12" ht="12.75" customHeight="1" x14ac:dyDescent="0.25">
      <c r="A164" s="228"/>
      <c r="B164" s="218" t="s">
        <v>137</v>
      </c>
      <c r="C164" s="126" t="s">
        <v>46</v>
      </c>
      <c r="D164" s="71"/>
      <c r="E164" s="71">
        <v>3113</v>
      </c>
      <c r="F164" s="71">
        <v>6122</v>
      </c>
      <c r="G164" s="71">
        <v>2168</v>
      </c>
      <c r="H164" s="76">
        <v>0</v>
      </c>
      <c r="I164" s="84">
        <v>68.760000000000005</v>
      </c>
      <c r="J164" s="76">
        <f t="shared" si="15"/>
        <v>68.760000000000005</v>
      </c>
      <c r="L164" s="69"/>
    </row>
    <row r="165" spans="1:12" ht="12.75" customHeight="1" x14ac:dyDescent="0.25">
      <c r="A165" s="228"/>
      <c r="B165" s="207" t="s">
        <v>137</v>
      </c>
      <c r="C165" s="206"/>
      <c r="D165" s="198"/>
      <c r="E165" s="199">
        <v>3113</v>
      </c>
      <c r="F165" s="199">
        <v>6121</v>
      </c>
      <c r="G165" s="199">
        <v>2168</v>
      </c>
      <c r="H165" s="203">
        <v>304.76</v>
      </c>
      <c r="I165" s="87">
        <v>25.8</v>
      </c>
      <c r="J165" s="60">
        <f t="shared" si="15"/>
        <v>330.56</v>
      </c>
      <c r="L165" s="69"/>
    </row>
    <row r="166" spans="1:12" ht="12.75" customHeight="1" x14ac:dyDescent="0.25">
      <c r="A166" s="228"/>
      <c r="B166" s="208" t="s">
        <v>139</v>
      </c>
      <c r="C166" s="64"/>
      <c r="D166" s="64"/>
      <c r="E166" s="199">
        <v>3639</v>
      </c>
      <c r="F166" s="199">
        <v>6121</v>
      </c>
      <c r="G166" s="199">
        <v>2274</v>
      </c>
      <c r="H166" s="203">
        <v>10825.79</v>
      </c>
      <c r="I166" s="87">
        <v>-3809.48</v>
      </c>
      <c r="J166" s="202">
        <f t="shared" si="15"/>
        <v>7016.3100000000013</v>
      </c>
      <c r="L166" s="69"/>
    </row>
    <row r="167" spans="1:12" ht="12.75" customHeight="1" x14ac:dyDescent="0.25">
      <c r="A167" s="228"/>
      <c r="B167" s="208" t="s">
        <v>139</v>
      </c>
      <c r="C167" s="206"/>
      <c r="D167" s="198">
        <v>92502</v>
      </c>
      <c r="E167" s="199">
        <v>3639</v>
      </c>
      <c r="F167" s="199">
        <v>6121</v>
      </c>
      <c r="G167" s="199">
        <v>2274</v>
      </c>
      <c r="H167" s="203">
        <v>10454.209999999999</v>
      </c>
      <c r="I167" s="87">
        <v>3809.48</v>
      </c>
      <c r="J167" s="202">
        <f t="shared" si="15"/>
        <v>14263.689999999999</v>
      </c>
      <c r="L167" s="69"/>
    </row>
    <row r="168" spans="1:12" ht="12.95" customHeight="1" x14ac:dyDescent="0.25">
      <c r="A168" s="46"/>
      <c r="B168" s="47"/>
      <c r="C168" s="48"/>
      <c r="D168" s="48"/>
      <c r="E168" s="250" t="s">
        <v>22</v>
      </c>
      <c r="F168" s="250"/>
      <c r="G168" s="250"/>
      <c r="H168" s="87">
        <f>SUM(H137:H167)</f>
        <v>89078.12</v>
      </c>
      <c r="I168" s="87">
        <f t="shared" ref="I168:J168" si="16">SUM(I137:I167)</f>
        <v>8944.159999999998</v>
      </c>
      <c r="J168" s="87">
        <f t="shared" si="16"/>
        <v>98022.27999999997</v>
      </c>
    </row>
    <row r="169" spans="1:12" ht="12.95" customHeight="1" x14ac:dyDescent="0.25">
      <c r="A169" s="49" t="s">
        <v>32</v>
      </c>
      <c r="B169" s="50"/>
      <c r="C169" s="51"/>
      <c r="D169" s="51"/>
      <c r="E169" s="52"/>
      <c r="F169" s="52"/>
      <c r="G169" s="52"/>
      <c r="H169" s="33"/>
      <c r="I169" s="34"/>
      <c r="J169" s="13"/>
    </row>
    <row r="170" spans="1:12" ht="12.95" customHeight="1" x14ac:dyDescent="0.25">
      <c r="A170" s="86" t="s">
        <v>12</v>
      </c>
      <c r="B170" s="67" t="s">
        <v>210</v>
      </c>
      <c r="C170" s="42"/>
      <c r="D170" s="45"/>
      <c r="E170" s="68"/>
      <c r="F170" s="65" t="s">
        <v>211</v>
      </c>
      <c r="G170" s="65"/>
      <c r="H170" s="41">
        <v>142723.85</v>
      </c>
      <c r="I170" s="43">
        <v>-23233.82</v>
      </c>
      <c r="J170" s="41">
        <f>H170+I170</f>
        <v>119490.03</v>
      </c>
    </row>
    <row r="171" spans="1:12" ht="12.95" customHeight="1" x14ac:dyDescent="0.25">
      <c r="A171" s="16"/>
      <c r="B171" s="15"/>
      <c r="C171" s="16"/>
      <c r="D171" s="16"/>
      <c r="E171" s="244" t="s">
        <v>33</v>
      </c>
      <c r="F171" s="245"/>
      <c r="G171" s="246"/>
      <c r="H171" s="53">
        <f>SUM(H170:H170)</f>
        <v>142723.85</v>
      </c>
      <c r="I171" s="36">
        <f>SUM(I170:I170)</f>
        <v>-23233.82</v>
      </c>
      <c r="J171" s="53">
        <f>SUM(J170:J170)</f>
        <v>119490.03</v>
      </c>
    </row>
    <row r="172" spans="1:12" ht="12.95" customHeight="1" x14ac:dyDescent="0.25">
      <c r="A172" s="16"/>
      <c r="B172" s="15"/>
      <c r="C172" s="16"/>
      <c r="D172" s="16"/>
      <c r="E172" s="22"/>
      <c r="F172" s="22"/>
      <c r="G172" s="23"/>
      <c r="H172" s="33"/>
      <c r="I172" s="34"/>
      <c r="J172" s="35"/>
    </row>
    <row r="173" spans="1:12" ht="12.95" customHeight="1" x14ac:dyDescent="0.25">
      <c r="A173" s="3"/>
      <c r="B173" s="73" t="s">
        <v>31</v>
      </c>
      <c r="C173" s="19"/>
      <c r="D173" s="19"/>
      <c r="E173" s="247" t="s">
        <v>15</v>
      </c>
      <c r="F173" s="248"/>
      <c r="G173" s="248"/>
      <c r="H173" s="249"/>
      <c r="I173" s="58">
        <f>I20</f>
        <v>31354.986000000001</v>
      </c>
      <c r="J173" s="39"/>
    </row>
    <row r="174" spans="1:12" ht="12.95" customHeight="1" x14ac:dyDescent="0.25">
      <c r="A174" s="3"/>
      <c r="B174" s="74"/>
      <c r="C174" s="19"/>
      <c r="D174" s="19"/>
      <c r="E174" s="247" t="s">
        <v>23</v>
      </c>
      <c r="F174" s="248"/>
      <c r="G174" s="248"/>
      <c r="H174" s="249"/>
      <c r="I174" s="58">
        <f>I135+I21</f>
        <v>-822.99000000000024</v>
      </c>
      <c r="J174" s="14"/>
    </row>
    <row r="175" spans="1:12" ht="12.95" customHeight="1" x14ac:dyDescent="0.25">
      <c r="A175" s="3"/>
      <c r="B175" s="74"/>
      <c r="C175" s="19"/>
      <c r="D175" s="19"/>
      <c r="E175" s="247" t="s">
        <v>24</v>
      </c>
      <c r="F175" s="248"/>
      <c r="G175" s="248"/>
      <c r="H175" s="249"/>
      <c r="I175" s="58">
        <f>I168+I22</f>
        <v>8944.159999999998</v>
      </c>
      <c r="J175" s="40"/>
    </row>
    <row r="176" spans="1:12" ht="12.95" customHeight="1" x14ac:dyDescent="0.25">
      <c r="A176" s="3"/>
      <c r="B176" s="74"/>
      <c r="C176" s="19"/>
      <c r="D176" s="19"/>
      <c r="E176" s="247" t="s">
        <v>25</v>
      </c>
      <c r="F176" s="248"/>
      <c r="G176" s="248"/>
      <c r="H176" s="249"/>
      <c r="I176" s="58">
        <f>I174+I175</f>
        <v>8121.1699999999983</v>
      </c>
      <c r="J176" s="40"/>
    </row>
    <row r="177" spans="1:10" ht="12.95" customHeight="1" x14ac:dyDescent="0.25">
      <c r="A177" s="3"/>
      <c r="B177" s="74"/>
      <c r="C177" s="19"/>
      <c r="D177" s="19"/>
      <c r="E177" s="241" t="s">
        <v>26</v>
      </c>
      <c r="F177" s="242"/>
      <c r="G177" s="242"/>
      <c r="H177" s="243"/>
      <c r="I177" s="58">
        <f>I173-I176</f>
        <v>23233.816000000003</v>
      </c>
      <c r="J177" s="40"/>
    </row>
    <row r="178" spans="1:10" ht="12.95" customHeight="1" x14ac:dyDescent="0.25">
      <c r="A178" s="3"/>
      <c r="B178" s="74"/>
      <c r="C178" s="19"/>
      <c r="D178" s="19"/>
      <c r="E178" s="241" t="s">
        <v>27</v>
      </c>
      <c r="F178" s="242"/>
      <c r="G178" s="242"/>
      <c r="H178" s="243"/>
      <c r="I178" s="58">
        <f>I171</f>
        <v>-23233.82</v>
      </c>
      <c r="J178" s="40"/>
    </row>
    <row r="179" spans="1:10" ht="12.95" customHeight="1" x14ac:dyDescent="0.25">
      <c r="A179" s="3"/>
      <c r="B179" s="55"/>
      <c r="C179" s="30"/>
      <c r="D179" s="30"/>
      <c r="E179" s="31"/>
      <c r="F179" s="3"/>
      <c r="G179" s="18"/>
      <c r="H179" s="54">
        <v>45644</v>
      </c>
      <c r="I179" s="55"/>
      <c r="J179" s="56">
        <v>45686</v>
      </c>
    </row>
    <row r="180" spans="1:10" ht="12.95" customHeight="1" x14ac:dyDescent="0.25">
      <c r="A180" s="3"/>
      <c r="B180" s="73" t="s">
        <v>34</v>
      </c>
      <c r="C180" s="19"/>
      <c r="D180" s="19"/>
      <c r="E180" s="32" t="s">
        <v>28</v>
      </c>
      <c r="F180" s="24"/>
      <c r="G180" s="25"/>
      <c r="H180" s="57">
        <v>661420.71</v>
      </c>
      <c r="I180" s="58">
        <f>I173</f>
        <v>31354.986000000001</v>
      </c>
      <c r="J180" s="58">
        <f>H180+I180</f>
        <v>692775.696</v>
      </c>
    </row>
    <row r="181" spans="1:10" ht="12.95" customHeight="1" x14ac:dyDescent="0.25">
      <c r="A181" s="3"/>
      <c r="B181" s="74"/>
      <c r="C181" s="19"/>
      <c r="D181" s="19"/>
      <c r="E181" s="26" t="s">
        <v>23</v>
      </c>
      <c r="F181" s="27"/>
      <c r="G181" s="21"/>
      <c r="H181" s="59">
        <v>552857.02</v>
      </c>
      <c r="I181" s="58">
        <f>I135+I21</f>
        <v>-822.99000000000024</v>
      </c>
      <c r="J181" s="60">
        <f>H181+I181</f>
        <v>552034.03</v>
      </c>
    </row>
    <row r="182" spans="1:10" ht="12.95" customHeight="1" x14ac:dyDescent="0.25">
      <c r="A182" s="3"/>
      <c r="B182" s="74"/>
      <c r="C182" s="19"/>
      <c r="D182" s="19"/>
      <c r="E182" s="14" t="s">
        <v>24</v>
      </c>
      <c r="F182" s="18"/>
      <c r="G182" s="28"/>
      <c r="H182" s="59">
        <v>241471.75</v>
      </c>
      <c r="I182" s="58">
        <f>I168+I22</f>
        <v>8944.159999999998</v>
      </c>
      <c r="J182" s="60">
        <f>H182+I182</f>
        <v>250415.91</v>
      </c>
    </row>
    <row r="183" spans="1:10" ht="12.95" customHeight="1" x14ac:dyDescent="0.25">
      <c r="A183" s="3"/>
      <c r="B183" s="75"/>
      <c r="C183" s="30"/>
      <c r="D183" s="30"/>
      <c r="E183" s="29" t="s">
        <v>29</v>
      </c>
      <c r="F183" s="27"/>
      <c r="G183" s="21"/>
      <c r="H183" s="58">
        <f>H181+H182</f>
        <v>794328.77</v>
      </c>
      <c r="I183" s="58">
        <f>SUM(I181:I182)</f>
        <v>8121.1699999999983</v>
      </c>
      <c r="J183" s="58">
        <f>SUM(J181:J182)</f>
        <v>802449.94000000006</v>
      </c>
    </row>
    <row r="184" spans="1:10" ht="12.95" customHeight="1" x14ac:dyDescent="0.25">
      <c r="A184" s="3"/>
      <c r="B184" s="55"/>
      <c r="C184" s="30"/>
      <c r="D184" s="30"/>
      <c r="E184" s="14" t="s">
        <v>18</v>
      </c>
      <c r="F184" s="18"/>
      <c r="G184" s="28"/>
      <c r="H184" s="60">
        <f>H180-H183</f>
        <v>-132908.06000000006</v>
      </c>
      <c r="I184" s="58">
        <f>I180-I183</f>
        <v>23233.816000000003</v>
      </c>
      <c r="J184" s="60">
        <f>J180-J183</f>
        <v>-109674.24400000006</v>
      </c>
    </row>
    <row r="185" spans="1:10" ht="12.95" customHeight="1" x14ac:dyDescent="0.25">
      <c r="A185" s="3"/>
      <c r="B185" s="72" t="s">
        <v>125</v>
      </c>
      <c r="C185" s="30"/>
      <c r="D185" s="30"/>
      <c r="E185" s="26" t="s">
        <v>30</v>
      </c>
      <c r="F185" s="27"/>
      <c r="G185" s="21"/>
      <c r="H185" s="61">
        <v>132908.06</v>
      </c>
      <c r="I185" s="58">
        <f>I178</f>
        <v>-23233.82</v>
      </c>
      <c r="J185" s="60">
        <f>H185+I185</f>
        <v>109674.23999999999</v>
      </c>
    </row>
    <row r="186" spans="1:10" ht="12.95" customHeight="1" x14ac:dyDescent="0.25"/>
    <row r="187" spans="1:10" ht="12.95" customHeight="1" x14ac:dyDescent="0.25"/>
    <row r="188" spans="1:10" ht="12.95" customHeight="1" x14ac:dyDescent="0.25"/>
    <row r="189" spans="1:10" ht="12.95" customHeight="1" x14ac:dyDescent="0.25"/>
    <row r="190" spans="1:10" ht="12.95" customHeight="1" x14ac:dyDescent="0.25"/>
    <row r="191" spans="1:10" ht="12.95" customHeight="1" x14ac:dyDescent="0.25"/>
    <row r="192" spans="1:10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</sheetData>
  <mergeCells count="40">
    <mergeCell ref="K144:K146"/>
    <mergeCell ref="A144:A167"/>
    <mergeCell ref="A91:A104"/>
    <mergeCell ref="A105:A122"/>
    <mergeCell ref="A49:A55"/>
    <mergeCell ref="A140:A141"/>
    <mergeCell ref="A58:A59"/>
    <mergeCell ref="A60:A65"/>
    <mergeCell ref="A56:A57"/>
    <mergeCell ref="E168:G168"/>
    <mergeCell ref="E135:G135"/>
    <mergeCell ref="A137:A138"/>
    <mergeCell ref="A66:A69"/>
    <mergeCell ref="A142:A143"/>
    <mergeCell ref="A70:A82"/>
    <mergeCell ref="A83:A86"/>
    <mergeCell ref="A87:A90"/>
    <mergeCell ref="A123:A134"/>
    <mergeCell ref="E178:H178"/>
    <mergeCell ref="E171:G171"/>
    <mergeCell ref="E173:H173"/>
    <mergeCell ref="E174:H174"/>
    <mergeCell ref="E175:H175"/>
    <mergeCell ref="E176:H176"/>
    <mergeCell ref="E177:H177"/>
    <mergeCell ref="B2:B3"/>
    <mergeCell ref="E2:E3"/>
    <mergeCell ref="F2:F3"/>
    <mergeCell ref="G2:G3"/>
    <mergeCell ref="A7:A16"/>
    <mergeCell ref="E21:G21"/>
    <mergeCell ref="E22:G22"/>
    <mergeCell ref="E23:G23"/>
    <mergeCell ref="E20:G20"/>
    <mergeCell ref="H1:J1"/>
    <mergeCell ref="A25:A31"/>
    <mergeCell ref="A32:A36"/>
    <mergeCell ref="A37:A38"/>
    <mergeCell ref="A39:A48"/>
    <mergeCell ref="A17:A18"/>
  </mergeCells>
  <conditionalFormatting sqref="C20:D22 B1:B2">
    <cfRule type="expression" dxfId="86" priority="1231" stopIfTrue="1">
      <formula>#REF!="Z"</formula>
    </cfRule>
    <cfRule type="expression" dxfId="85" priority="1232" stopIfTrue="1">
      <formula>#REF!="T"</formula>
    </cfRule>
    <cfRule type="expression" dxfId="84" priority="1233" stopIfTrue="1">
      <formula>#REF!="Y"</formula>
    </cfRule>
  </conditionalFormatting>
  <conditionalFormatting sqref="H181">
    <cfRule type="expression" dxfId="83" priority="1228" stopIfTrue="1">
      <formula>$J181="Z"</formula>
    </cfRule>
    <cfRule type="expression" dxfId="82" priority="1229" stopIfTrue="1">
      <formula>$J181="T"</formula>
    </cfRule>
    <cfRule type="expression" dxfId="81" priority="1230" stopIfTrue="1">
      <formula>$J181="Y"</formula>
    </cfRule>
  </conditionalFormatting>
  <conditionalFormatting sqref="H182">
    <cfRule type="expression" dxfId="80" priority="1225" stopIfTrue="1">
      <formula>$J182="Z"</formula>
    </cfRule>
    <cfRule type="expression" dxfId="79" priority="1226" stopIfTrue="1">
      <formula>$J182="T"</formula>
    </cfRule>
    <cfRule type="expression" dxfId="78" priority="1227" stopIfTrue="1">
      <formula>$J182="Y"</formula>
    </cfRule>
  </conditionalFormatting>
  <conditionalFormatting sqref="H180">
    <cfRule type="expression" dxfId="77" priority="1222" stopIfTrue="1">
      <formula>$J180="Z"</formula>
    </cfRule>
    <cfRule type="expression" dxfId="76" priority="1223" stopIfTrue="1">
      <formula>$J180="T"</formula>
    </cfRule>
    <cfRule type="expression" dxfId="75" priority="1224" stopIfTrue="1">
      <formula>$J180="Y"</formula>
    </cfRule>
  </conditionalFormatting>
  <conditionalFormatting sqref="H181">
    <cfRule type="expression" dxfId="74" priority="1219" stopIfTrue="1">
      <formula>$J181="Z"</formula>
    </cfRule>
    <cfRule type="expression" dxfId="73" priority="1220" stopIfTrue="1">
      <formula>$J181="T"</formula>
    </cfRule>
    <cfRule type="expression" dxfId="72" priority="1221" stopIfTrue="1">
      <formula>$J181="Y"</formula>
    </cfRule>
  </conditionalFormatting>
  <conditionalFormatting sqref="H182">
    <cfRule type="expression" dxfId="71" priority="1216" stopIfTrue="1">
      <formula>$J182="Z"</formula>
    </cfRule>
    <cfRule type="expression" dxfId="70" priority="1217" stopIfTrue="1">
      <formula>$J182="T"</formula>
    </cfRule>
    <cfRule type="expression" dxfId="69" priority="1218" stopIfTrue="1">
      <formula>$J182="Y"</formula>
    </cfRule>
  </conditionalFormatting>
  <conditionalFormatting sqref="B1:B2">
    <cfRule type="expression" dxfId="68" priority="1234" stopIfTrue="1">
      <formula>#REF!="Z"</formula>
    </cfRule>
    <cfRule type="expression" dxfId="67" priority="1235" stopIfTrue="1">
      <formula>#REF!="T"</formula>
    </cfRule>
    <cfRule type="expression" dxfId="66" priority="1236" stopIfTrue="1">
      <formula>#REF!="Y"</formula>
    </cfRule>
  </conditionalFormatting>
  <conditionalFormatting sqref="H149:H165">
    <cfRule type="expression" dxfId="65" priority="115" stopIfTrue="1">
      <formula>$L149="Z"</formula>
    </cfRule>
    <cfRule type="expression" dxfId="64" priority="116" stopIfTrue="1">
      <formula>$L149="T"</formula>
    </cfRule>
    <cfRule type="expression" dxfId="63" priority="117" stopIfTrue="1">
      <formula>$L149="Y"</formula>
    </cfRule>
  </conditionalFormatting>
  <conditionalFormatting sqref="B39:B40">
    <cfRule type="expression" dxfId="62" priority="88" stopIfTrue="1">
      <formula>$L39="Z"</formula>
    </cfRule>
    <cfRule type="expression" dxfId="61" priority="89" stopIfTrue="1">
      <formula>$L39="T"</formula>
    </cfRule>
    <cfRule type="expression" dxfId="60" priority="90" stopIfTrue="1">
      <formula>$L39="Y"</formula>
    </cfRule>
  </conditionalFormatting>
  <conditionalFormatting sqref="B32:B36 B41:B57">
    <cfRule type="expression" dxfId="59" priority="52" stopIfTrue="1">
      <formula>$L32="Z"</formula>
    </cfRule>
    <cfRule type="expression" dxfId="58" priority="53" stopIfTrue="1">
      <formula>$L32="T"</formula>
    </cfRule>
    <cfRule type="expression" dxfId="57" priority="54" stopIfTrue="1">
      <formula>$L32="Y"</formula>
    </cfRule>
  </conditionalFormatting>
  <conditionalFormatting sqref="H141">
    <cfRule type="expression" dxfId="56" priority="46" stopIfTrue="1">
      <formula>$L141="Z"</formula>
    </cfRule>
    <cfRule type="expression" dxfId="55" priority="47" stopIfTrue="1">
      <formula>$L141="T"</formula>
    </cfRule>
    <cfRule type="expression" dxfId="54" priority="48" stopIfTrue="1">
      <formula>$L141="Y"</formula>
    </cfRule>
  </conditionalFormatting>
  <conditionalFormatting sqref="B87:B90">
    <cfRule type="expression" dxfId="53" priority="31" stopIfTrue="1">
      <formula>$L87="Z"</formula>
    </cfRule>
    <cfRule type="expression" dxfId="52" priority="32" stopIfTrue="1">
      <formula>$L87="T"</formula>
    </cfRule>
    <cfRule type="expression" dxfId="51" priority="33" stopIfTrue="1">
      <formula>$L87="Y"</formula>
    </cfRule>
  </conditionalFormatting>
  <conditionalFormatting sqref="B88 B90">
    <cfRule type="expression" dxfId="50" priority="34" stopIfTrue="1">
      <formula>$P88="Z"</formula>
    </cfRule>
    <cfRule type="expression" dxfId="49" priority="35" stopIfTrue="1">
      <formula>$P88="T"</formula>
    </cfRule>
    <cfRule type="expression" dxfId="48" priority="36" stopIfTrue="1">
      <formula>$P88="Y"</formula>
    </cfRule>
    <cfRule type="expression" dxfId="47" priority="37" stopIfTrue="1">
      <formula>$K88="Z"</formula>
    </cfRule>
    <cfRule type="expression" dxfId="46" priority="38" stopIfTrue="1">
      <formula>$K88="T"</formula>
    </cfRule>
    <cfRule type="expression" dxfId="45" priority="39" stopIfTrue="1">
      <formula>$K88="Y"</formula>
    </cfRule>
    <cfRule type="expression" dxfId="44" priority="40" stopIfTrue="1">
      <formula>#REF!="Z"</formula>
    </cfRule>
    <cfRule type="expression" dxfId="43" priority="41" stopIfTrue="1">
      <formula>$N88="Z"</formula>
    </cfRule>
    <cfRule type="expression" dxfId="42" priority="42" stopIfTrue="1">
      <formula>$N88="T"</formula>
    </cfRule>
    <cfRule type="expression" dxfId="41" priority="43" stopIfTrue="1">
      <formula>$N88="Y"</formula>
    </cfRule>
    <cfRule type="expression" dxfId="40" priority="44" stopIfTrue="1">
      <formula>#REF!="T"</formula>
    </cfRule>
    <cfRule type="expression" dxfId="39" priority="45" stopIfTrue="1">
      <formula>#REF!="Y"</formula>
    </cfRule>
  </conditionalFormatting>
  <conditionalFormatting sqref="H144:H146">
    <cfRule type="expression" dxfId="38" priority="28" stopIfTrue="1">
      <formula>$L144="Z"</formula>
    </cfRule>
    <cfRule type="expression" dxfId="37" priority="29" stopIfTrue="1">
      <formula>$L144="T"</formula>
    </cfRule>
    <cfRule type="expression" dxfId="36" priority="30" stopIfTrue="1">
      <formula>$L144="Y"</formula>
    </cfRule>
  </conditionalFormatting>
  <conditionalFormatting sqref="B147:B148">
    <cfRule type="expression" dxfId="35" priority="25" stopIfTrue="1">
      <formula>#REF!="Z"</formula>
    </cfRule>
    <cfRule type="expression" dxfId="34" priority="26" stopIfTrue="1">
      <formula>#REF!="T"</formula>
    </cfRule>
    <cfRule type="expression" dxfId="33" priority="27" stopIfTrue="1">
      <formula>#REF!="Y"</formula>
    </cfRule>
  </conditionalFormatting>
  <conditionalFormatting sqref="H147:H148">
    <cfRule type="expression" dxfId="32" priority="22" stopIfTrue="1">
      <formula>$L147="Z"</formula>
    </cfRule>
    <cfRule type="expression" dxfId="31" priority="23" stopIfTrue="1">
      <formula>$L147="T"</formula>
    </cfRule>
    <cfRule type="expression" dxfId="30" priority="24" stopIfTrue="1">
      <formula>$L147="Y"</formula>
    </cfRule>
  </conditionalFormatting>
  <conditionalFormatting sqref="B91 H91">
    <cfRule type="expression" dxfId="29" priority="1237" stopIfTrue="1">
      <formula>#REF!="Z"</formula>
    </cfRule>
    <cfRule type="expression" dxfId="28" priority="1238" stopIfTrue="1">
      <formula>#REF!="T"</formula>
    </cfRule>
    <cfRule type="expression" dxfId="27" priority="1239" stopIfTrue="1">
      <formula>#REF!="Y"</formula>
    </cfRule>
  </conditionalFormatting>
  <conditionalFormatting sqref="H92:H93 H95:H96">
    <cfRule type="expression" dxfId="26" priority="1243" stopIfTrue="1">
      <formula>$L156="Z"</formula>
    </cfRule>
    <cfRule type="expression" dxfId="25" priority="1244" stopIfTrue="1">
      <formula>$L156="T"</formula>
    </cfRule>
    <cfRule type="expression" dxfId="24" priority="1245" stopIfTrue="1">
      <formula>$L156="Y"</formula>
    </cfRule>
  </conditionalFormatting>
  <conditionalFormatting sqref="H94 H97">
    <cfRule type="expression" dxfId="23" priority="1270" stopIfTrue="1">
      <formula>#REF!="Z"</formula>
    </cfRule>
    <cfRule type="expression" dxfId="22" priority="1271" stopIfTrue="1">
      <formula>#REF!="T"</formula>
    </cfRule>
    <cfRule type="expression" dxfId="21" priority="1272" stopIfTrue="1">
      <formula>#REF!="Y"</formula>
    </cfRule>
  </conditionalFormatting>
  <conditionalFormatting sqref="H100">
    <cfRule type="expression" dxfId="20" priority="1273" stopIfTrue="1">
      <formula>#REF!="Z"</formula>
    </cfRule>
    <cfRule type="expression" dxfId="19" priority="1274" stopIfTrue="1">
      <formula>#REF!="T"</formula>
    </cfRule>
    <cfRule type="expression" dxfId="18" priority="1275" stopIfTrue="1">
      <formula>#REF!="Y"</formula>
    </cfRule>
  </conditionalFormatting>
  <conditionalFormatting sqref="H98:H99">
    <cfRule type="expression" dxfId="17" priority="1279" stopIfTrue="1">
      <formula>$L160="Z"</formula>
    </cfRule>
    <cfRule type="expression" dxfId="16" priority="1280" stopIfTrue="1">
      <formula>$L160="T"</formula>
    </cfRule>
    <cfRule type="expression" dxfId="15" priority="1281" stopIfTrue="1">
      <formula>$L160="Y"</formula>
    </cfRule>
  </conditionalFormatting>
  <conditionalFormatting sqref="H101">
    <cfRule type="expression" dxfId="14" priority="1288" stopIfTrue="1">
      <formula>#REF!="Z"</formula>
    </cfRule>
    <cfRule type="expression" dxfId="13" priority="1289" stopIfTrue="1">
      <formula>#REF!="T"</formula>
    </cfRule>
    <cfRule type="expression" dxfId="12" priority="1290" stopIfTrue="1">
      <formula>#REF!="Y"</formula>
    </cfRule>
  </conditionalFormatting>
  <conditionalFormatting sqref="H104">
    <cfRule type="expression" dxfId="11" priority="1294" stopIfTrue="1">
      <formula>$L166="Z"</formula>
    </cfRule>
    <cfRule type="expression" dxfId="10" priority="1295" stopIfTrue="1">
      <formula>$L166="T"</formula>
    </cfRule>
    <cfRule type="expression" dxfId="9" priority="1296" stopIfTrue="1">
      <formula>$L166="Y"</formula>
    </cfRule>
  </conditionalFormatting>
  <conditionalFormatting sqref="H102:H103">
    <cfRule type="expression" dxfId="8" priority="1306" stopIfTrue="1">
      <formula>#REF!="Z"</formula>
    </cfRule>
    <cfRule type="expression" dxfId="7" priority="1307" stopIfTrue="1">
      <formula>#REF!="T"</formula>
    </cfRule>
    <cfRule type="expression" dxfId="6" priority="1308" stopIfTrue="1">
      <formula>#REF!="Y"</formula>
    </cfRule>
  </conditionalFormatting>
  <conditionalFormatting sqref="H166:H167">
    <cfRule type="expression" dxfId="5" priority="4" stopIfTrue="1">
      <formula>$L166="Z"</formula>
    </cfRule>
    <cfRule type="expression" dxfId="4" priority="5" stopIfTrue="1">
      <formula>$L166="T"</formula>
    </cfRule>
    <cfRule type="expression" dxfId="3" priority="6" stopIfTrue="1">
      <formula>$L166="Y"</formula>
    </cfRule>
  </conditionalFormatting>
  <conditionalFormatting sqref="B113:B120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2025-01-22T11:31:45Z</cp:lastPrinted>
  <dcterms:created xsi:type="dcterms:W3CDTF">2019-02-01T08:27:03Z</dcterms:created>
  <dcterms:modified xsi:type="dcterms:W3CDTF">2025-01-30T06:01:28Z</dcterms:modified>
</cp:coreProperties>
</file>