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RO č. 8 17.7.2019" sheetId="8" r:id="rId1"/>
    <sheet name="Dodatek" sheetId="9" r:id="rId2"/>
    <sheet name="RO č. 8 17.7.2019 schváleno" sheetId="10" r:id="rId3"/>
  </sheets>
  <definedNames/>
  <calcPr calcId="125725"/>
</workbook>
</file>

<file path=xl/sharedStrings.xml><?xml version="1.0" encoding="utf-8"?>
<sst xmlns="http://schemas.openxmlformats.org/spreadsheetml/2006/main" count="449" uniqueCount="165">
  <si>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</si>
  <si>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</si>
  <si>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</si>
  <si>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</si>
  <si>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</si>
  <si>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</si>
  <si>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</si>
  <si>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</si>
  <si>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</si>
  <si>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</si>
  <si>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</si>
  <si>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</si>
  <si>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</si>
  <si>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</si>
  <si>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</si>
  <si>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</si>
  <si>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</si>
  <si>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</si>
  <si>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</si>
  <si>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</si>
  <si>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</si>
  <si>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</si>
  <si>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</si>
  <si>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</si>
  <si>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</si>
  <si>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</si>
  <si>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</si>
  <si>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</si>
  <si>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</si>
  <si>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</si>
  <si>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</si>
  <si>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</si>
  <si>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</si>
  <si>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</si>
  <si>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D) Změny ve financování</t>
  </si>
  <si>
    <t>Financování saldo</t>
  </si>
  <si>
    <t xml:space="preserve">Rozpočtové opatření č. 8/2019 - změna schváleného rozpočtu roku 2019 - červenec  (údaje v tis. Kč) </t>
  </si>
  <si>
    <t>Příloha k us. č. RMO/xx/xx/19</t>
  </si>
  <si>
    <t>č. 8</t>
  </si>
  <si>
    <t>Otrokovice 17.7.2019</t>
  </si>
  <si>
    <t>0483</t>
  </si>
  <si>
    <r>
      <t xml:space="preserve">Účel.dot. KÚ ZK pro SENIOR Domov pro seniory, ident. 1869567, 3.460.240 Kč   </t>
    </r>
    <r>
      <rPr>
        <b/>
        <sz val="10"/>
        <rFont val="Arial"/>
        <family val="2"/>
      </rPr>
      <t>P</t>
    </r>
  </si>
  <si>
    <t>0480</t>
  </si>
  <si>
    <r>
      <t xml:space="preserve">Neinv.transfer pro SENIOR Domov pro seniory, ident. 1869567, 3.460.240 Kč       </t>
    </r>
    <r>
      <rPr>
        <b/>
        <sz val="10"/>
        <rFont val="Arial"/>
        <family val="2"/>
      </rPr>
      <t>V</t>
    </r>
  </si>
  <si>
    <t>0470</t>
  </si>
  <si>
    <r>
      <t>Účel.dot. KÚ ZK pro SENIOR, Domov pro seniory, indent. 3511015, 4.485.496 Kč</t>
    </r>
    <r>
      <rPr>
        <b/>
        <sz val="10"/>
        <rFont val="Arial"/>
        <family val="2"/>
      </rPr>
      <t xml:space="preserve"> P</t>
    </r>
  </si>
  <si>
    <t>0450</t>
  </si>
  <si>
    <r>
      <t xml:space="preserve">Neinv.transfer pro SENIOR, Domov pro seniory, ident. 3511015, 4.485.496 Kč      </t>
    </r>
    <r>
      <rPr>
        <b/>
        <sz val="10"/>
        <rFont val="Arial"/>
        <family val="2"/>
      </rPr>
      <t>V</t>
    </r>
  </si>
  <si>
    <r>
      <t xml:space="preserve">Účel.dot. KÚ ZK pro SENIOR Odlehčovací sl., ident. 3940307, 425.852 Kč          </t>
    </r>
    <r>
      <rPr>
        <b/>
        <sz val="10"/>
        <rFont val="Arial"/>
        <family val="2"/>
      </rPr>
      <t>P</t>
    </r>
  </si>
  <si>
    <t>0452</t>
  </si>
  <si>
    <r>
      <t xml:space="preserve">Neinv.transfer pro SENIOR Odlehčovací sl., ident. 3940307, 425.852 Kč            </t>
    </r>
    <r>
      <rPr>
        <b/>
        <sz val="10"/>
        <rFont val="Arial"/>
        <family val="2"/>
      </rPr>
      <t xml:space="preserve">  V</t>
    </r>
  </si>
  <si>
    <r>
      <t xml:space="preserve">Účel.dot. KÚ ZK pro SENIOR Domov zvl.režim, ident. 6696436, 2.389.948 Kč    </t>
    </r>
    <r>
      <rPr>
        <b/>
        <sz val="10"/>
        <rFont val="Arial"/>
        <family val="2"/>
      </rPr>
      <t xml:space="preserve">  P</t>
    </r>
  </si>
  <si>
    <t>0481</t>
  </si>
  <si>
    <r>
      <t xml:space="preserve">Neinv.transfer pro SENIOR Domov zvl. režim, ident. 6696436, 2.389.948 Kč         </t>
    </r>
    <r>
      <rPr>
        <b/>
        <sz val="10"/>
        <rFont val="Arial"/>
        <family val="2"/>
      </rPr>
      <t>V</t>
    </r>
  </si>
  <si>
    <r>
      <t xml:space="preserve">Účel.dot. KÚ ZK pro SENIOR Odl. služby, ident. 7318632, 425.852 Kč               </t>
    </r>
    <r>
      <rPr>
        <b/>
        <sz val="10"/>
        <rFont val="Arial"/>
        <family val="2"/>
      </rPr>
      <t>P</t>
    </r>
  </si>
  <si>
    <t>0482</t>
  </si>
  <si>
    <r>
      <t xml:space="preserve">Neinv.transfer pro SENIOR Odl. služby, ident. 7318632, 425.852 Kč                   </t>
    </r>
    <r>
      <rPr>
        <b/>
        <sz val="10"/>
        <rFont val="Arial"/>
        <family val="2"/>
      </rPr>
      <t>V</t>
    </r>
  </si>
  <si>
    <t>104113013</t>
  </si>
  <si>
    <t>0407</t>
  </si>
  <si>
    <t>104513013</t>
  </si>
  <si>
    <t>SOC POSBO zavedení pol. náhrada mezd v době nemoci</t>
  </si>
  <si>
    <t>NZ</t>
  </si>
  <si>
    <t>SOC POSBO občerstvení - přesun na pol. 5424</t>
  </si>
  <si>
    <t>SOC POSBO nákup materiálu - přesun na pol. 5137</t>
  </si>
  <si>
    <t>SOC POSBO navýšení pol. DHDM</t>
  </si>
  <si>
    <t>SOC KPSS platy zam. v pracov. poměru přesun na pol. 5424</t>
  </si>
  <si>
    <t>SOC KPSS zavedení pol. náhrada mezd v době nemoci</t>
  </si>
  <si>
    <t>0440</t>
  </si>
  <si>
    <t>3.</t>
  </si>
  <si>
    <t>KRŘ Ochrana obyvatelstva přesun na org. 0326 JSDH Otr.</t>
  </si>
  <si>
    <t>0326</t>
  </si>
  <si>
    <r>
      <t xml:space="preserve">Neinv.transfer pro SENIOR Pečovatelská sl., ident. 2119454, 896.000 Kč            </t>
    </r>
    <r>
      <rPr>
        <b/>
        <sz val="10"/>
        <rFont val="Arial"/>
        <family val="2"/>
      </rPr>
      <t>V</t>
    </r>
  </si>
  <si>
    <r>
      <t xml:space="preserve">Účel.dot. KÚ ZK pro SENIOR Pečovatelská sl., ident. 2119454, 896.000 Kč </t>
    </r>
    <r>
      <rPr>
        <b/>
        <sz val="10"/>
        <rFont val="Arial"/>
        <family val="2"/>
      </rPr>
      <t xml:space="preserve">       P</t>
    </r>
  </si>
  <si>
    <r>
      <t xml:space="preserve">Příjem Daň z příjmů právnických osob město Otro. za r. 2018, 4 360.310 Kč       </t>
    </r>
    <r>
      <rPr>
        <b/>
        <sz val="10"/>
        <rFont val="Arial CE"/>
        <family val="2"/>
      </rPr>
      <t>P</t>
    </r>
  </si>
  <si>
    <t>4.</t>
  </si>
  <si>
    <t>KRŘ JSDH Otrokovice navýšení prost. na pol. 5137 - DHDM</t>
  </si>
  <si>
    <t xml:space="preserve">SOC Druž. Setkání důchodců - navýšení občerstvení </t>
  </si>
  <si>
    <t>SOC Druž. setkání důchodců - přesun ze služeb na občerstvení</t>
  </si>
  <si>
    <t>0335</t>
  </si>
  <si>
    <t>5.</t>
  </si>
  <si>
    <t>OŠK Dotace na kulturu - přesun fin. prostředků na pol. 5169</t>
  </si>
  <si>
    <t>0522</t>
  </si>
  <si>
    <t>OŠK Dotace na kulturu - zavedení pol. 5169 ost. služby - úhrada autobus. dopravy</t>
  </si>
  <si>
    <t xml:space="preserve">OŠK Dotace na kulturu - přesun fin. prostředků na barokní hřbitov ve Střílkách </t>
  </si>
  <si>
    <t>0556</t>
  </si>
  <si>
    <t>0334</t>
  </si>
  <si>
    <t>OŠK Dotace na kulturu - přesun Pob. spolku SH ČMS Kraj. sdruž. hasičů ZK</t>
  </si>
  <si>
    <t>OŠK Neinv. dotace SH ČMS Kraj. Sdruž. hasičů ZK, dle us. č. RMO/xx/xx/19</t>
  </si>
  <si>
    <t>OŠK Fin. dar spolku pro záchranu barok. hřbitova ve Střílkách, us. č. RMO/xx/x/19</t>
  </si>
  <si>
    <t>OŠK Ost. záležitosti kultury - nákup služeb - přesun na kulturní předměty</t>
  </si>
  <si>
    <t>0528</t>
  </si>
  <si>
    <t>6.</t>
  </si>
  <si>
    <t>9322</t>
  </si>
  <si>
    <t>ORM Měs. hřbitov - generální oprava chodníků - zvýšení</t>
  </si>
  <si>
    <t>OŠK Kulturní předměty, zvýšení - busta V. K.</t>
  </si>
  <si>
    <t>ORM Rozšíření kolumbária - přesun na gen. opravu chodníků na hřbitově</t>
  </si>
  <si>
    <t>7250</t>
  </si>
  <si>
    <t>9306</t>
  </si>
  <si>
    <t>6126</t>
  </si>
  <si>
    <t>ORM Oprava lávek přes Dřevnici - přesun na rekonstrukci lávek přes D. a M.</t>
  </si>
  <si>
    <t>9328</t>
  </si>
  <si>
    <t>ORM Úprava prostranství před ZŠ TGM</t>
  </si>
  <si>
    <t>ORM Rozšíření hřbitova (zvýš. kapacity) - přesun na gen. opravu chod. na hřbitově</t>
  </si>
  <si>
    <t>ORM Rozšíření hřbitova (zvýš. kapacity) - přesun na úpravu prost. před ZŠ TGM</t>
  </si>
  <si>
    <t>ORM Nová parkovací místa na Štěrkovišti - přesun na úpravu prost. před ZŠ TGM</t>
  </si>
  <si>
    <t>6296</t>
  </si>
  <si>
    <r>
      <t xml:space="preserve">Účel.dot. KÚ ZK pro SENIOR Denní stacionář, identifikátor 1373730, 245.348 Kč </t>
    </r>
    <r>
      <rPr>
        <b/>
        <sz val="10"/>
        <rFont val="Arial"/>
        <family val="2"/>
      </rPr>
      <t>P</t>
    </r>
  </si>
  <si>
    <r>
      <t xml:space="preserve">Neinv.transfer pro SENIOR Denní stacionář, identifikátor 1373730, 245.348 Kč     </t>
    </r>
    <r>
      <rPr>
        <b/>
        <sz val="10"/>
        <rFont val="Arial"/>
        <family val="2"/>
      </rPr>
      <t>V</t>
    </r>
  </si>
  <si>
    <r>
      <t xml:space="preserve">Pojistné události - přijaté plnění od Ces. Pojišťovny (událost na ZŠ Trávníky)       </t>
    </r>
    <r>
      <rPr>
        <b/>
        <sz val="10"/>
        <rFont val="Arial CE"/>
        <family val="2"/>
      </rPr>
      <t>P</t>
    </r>
    <r>
      <rPr>
        <sz val="10"/>
        <rFont val="Arial CE"/>
        <family val="2"/>
      </rPr>
      <t xml:space="preserve"> </t>
    </r>
  </si>
  <si>
    <r>
      <t xml:space="preserve">Platba daně z příjmů za město Otrokovice za r. 2018 ve výši 4 360.310 Kč          </t>
    </r>
    <r>
      <rPr>
        <b/>
        <sz val="10"/>
        <rFont val="Arial CE"/>
        <family val="2"/>
      </rPr>
      <t>V</t>
    </r>
  </si>
  <si>
    <r>
      <t xml:space="preserve">Pojistné události - rezerva pro pojistné události ve školách                                 </t>
    </r>
    <r>
      <rPr>
        <b/>
        <sz val="10"/>
        <rFont val="Arial CE"/>
        <family val="2"/>
      </rPr>
      <t>V</t>
    </r>
  </si>
  <si>
    <t>Celk. výdaje (BV + I)</t>
  </si>
  <si>
    <t>6232</t>
  </si>
  <si>
    <t>ORM Rekonstrukce lávek přes Dřevnici a Moravu - zvýšení</t>
  </si>
  <si>
    <t>9319</t>
  </si>
  <si>
    <t>9308</t>
  </si>
  <si>
    <t>9344</t>
  </si>
  <si>
    <t>9338</t>
  </si>
  <si>
    <t xml:space="preserve">ORM Využití prostor Radniční restarace pro MP </t>
  </si>
  <si>
    <t>ORM Zpevnění krajnice tř. Spojenců</t>
  </si>
  <si>
    <t>ORM Významné opravy chodníky J. Valčíka + Luční</t>
  </si>
  <si>
    <t>6284</t>
  </si>
  <si>
    <t>Zateplení Nového domova, ul. Hlavní - P</t>
  </si>
  <si>
    <t>Příjem inv. dotace z MŽP na zateplení budovy Nového domova, ul. Hlavní - P</t>
  </si>
  <si>
    <t xml:space="preserve">Vynětí ze ZPF, zvýšení - P </t>
  </si>
  <si>
    <t>ORM Výstavba nové MK v ul. Smetanova</t>
  </si>
  <si>
    <t>ORM Projekty nejbližších let</t>
  </si>
  <si>
    <t>9324</t>
  </si>
  <si>
    <t>0128</t>
  </si>
  <si>
    <t>0327</t>
  </si>
  <si>
    <t>KRŘ SDH Kvítkovice OOV - zvýšení</t>
  </si>
  <si>
    <t>KRŘ SDH Otrokovice OOV přesun na org. 0326</t>
  </si>
  <si>
    <t xml:space="preserve">Rozp. opatření č. 8/2019 - změna schvál. rozpočtu roku 2019 - červenec   DODATEK (údaje v tis. Kč) </t>
  </si>
  <si>
    <t>TEHOS Měst. koupaliště příjmy z pronájmu nem. - zvýšení</t>
  </si>
  <si>
    <t>TEHOS Měst. koupaliště nákup materiálu - zvýšení</t>
  </si>
  <si>
    <t>0608</t>
  </si>
  <si>
    <t>0604</t>
  </si>
  <si>
    <t>TEHOS SH příjmy z pronájmu nem. - zvýšení</t>
  </si>
  <si>
    <t>TEHOS SH - opravy a udržování - zvýšení</t>
  </si>
  <si>
    <t>ORM Páteř. cyklostezka O. - V. nap. Baťov</t>
  </si>
  <si>
    <t>8250</t>
  </si>
  <si>
    <t>ORM Městs. koupaliště - nový bufet - převod na pořízení bazén. vysavače</t>
  </si>
  <si>
    <t>ORM Městs. koupaliště - zavedení nové pol. - pořízení bazén. vysavače</t>
  </si>
  <si>
    <t>TEHOS SH - zavedení nové inv. pol. - navýšení hodnoty budovy</t>
  </si>
  <si>
    <t>ORM Přestavba kanc. bud. 1. - přesun na nábytek a vybavení pol. 5137 a 6122</t>
  </si>
  <si>
    <t>9347</t>
  </si>
  <si>
    <t>ORM Přestavba kanc. bud. 1. - přesun na nábytek a vyb. zavedení pol. 6122</t>
  </si>
  <si>
    <t>ORM Přestavba kanceláří bud. 1. - zavedení nové pol. 5137</t>
  </si>
  <si>
    <t>7.</t>
  </si>
  <si>
    <t>8.</t>
  </si>
  <si>
    <t>9.</t>
  </si>
  <si>
    <t xml:space="preserve">SOC Druž. setkání důchodců - navýšení občerstvení </t>
  </si>
  <si>
    <t>ORM Páteř. cyklostezka O. - V. napojení Baťov</t>
  </si>
  <si>
    <t>ORM Využití prostor Radniční restarace pro MP  - zvýšení</t>
  </si>
  <si>
    <t>Příloha k us. č. RMO/32/11/19</t>
  </si>
  <si>
    <t>OŠK Fin. dar Obč.sdruž.na záchranu barok. hřbitova ve Střílkách, us.č.RMO/8/11/19</t>
  </si>
  <si>
    <t>OŠK Neinv. dotace SH ČMS Kraj. Sdruž. hasičů ZK, dle us. č. RMO/7/11/19</t>
  </si>
  <si>
    <r>
      <t xml:space="preserve">Zateplení Nového domova, ul. Hlavní                                                                </t>
    </r>
    <r>
      <rPr>
        <b/>
        <sz val="10"/>
        <rFont val="Arial"/>
        <family val="2"/>
      </rPr>
      <t xml:space="preserve"> P</t>
    </r>
  </si>
  <si>
    <r>
      <t>Příjem inv. dotace z MŽP na zateplení budovy Nového domova, ul. Hlavní</t>
    </r>
    <r>
      <rPr>
        <b/>
        <sz val="10"/>
        <rFont val="Arial"/>
        <family val="2"/>
      </rPr>
      <t xml:space="preserve">            P</t>
    </r>
  </si>
  <si>
    <r>
      <t xml:space="preserve">TEHOS SH - zavedení nové inv. pol. - navýšení hodnoty budovy                         </t>
    </r>
    <r>
      <rPr>
        <b/>
        <sz val="10"/>
        <rFont val="Arial"/>
        <family val="2"/>
      </rPr>
      <t>V</t>
    </r>
  </si>
  <si>
    <r>
      <t xml:space="preserve">TEHOS SH - opravy a udržování - zvýšení                                                        </t>
    </r>
    <r>
      <rPr>
        <b/>
        <sz val="10"/>
        <rFont val="Arial"/>
        <family val="2"/>
      </rPr>
      <t>V</t>
    </r>
  </si>
  <si>
    <r>
      <t xml:space="preserve">TEHOS SH příjmy z pronájmu nem. - zvýšení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</si>
  <si>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TEHOS Měst. koupaliště nákup materiálu - zvýšení                                          </t>
    </r>
    <r>
      <rPr>
        <b/>
        <sz val="10"/>
        <rFont val="Arial"/>
        <family val="2"/>
      </rPr>
      <t xml:space="preserve"> V</t>
    </r>
  </si>
  <si>
    <r>
      <t xml:space="preserve">TEHOS Měst. koupaliště příjmy z pronájmu nem. - zvýšení                                </t>
    </r>
    <r>
      <rPr>
        <b/>
        <sz val="10"/>
        <rFont val="Arial"/>
        <family val="2"/>
      </rPr>
      <t>P</t>
    </r>
  </si>
  <si>
    <r>
      <t xml:space="preserve">Vynětí ze ZPF, zvýšení                                                                                  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</si>
</sst>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2" fontId="3" fillId="0" borderId="5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5" borderId="8" xfId="0" applyFont="1" applyFill="1" applyBorder="1"/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5" borderId="5" xfId="0" applyFont="1" applyFill="1" applyBorder="1"/>
    <xf numFmtId="4" fontId="3" fillId="5" borderId="6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9" fontId="0" fillId="5" borderId="5" xfId="0" applyNumberForma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2" fontId="1" fillId="5" borderId="5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49" fontId="0" fillId="0" borderId="5" xfId="0" applyNumberForma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2" xfId="0" applyNumberFormat="1" applyFont="1" applyFill="1" applyBorder="1"/>
    <xf numFmtId="49" fontId="1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3" fillId="0" borderId="2" xfId="0" applyFont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49" fontId="8" fillId="5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:IV65536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6.0039062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9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36</v>
      </c>
      <c r="B1" s="2"/>
      <c r="C1" s="3"/>
      <c r="D1" s="3"/>
      <c r="H1" s="2" t="s">
        <v>37</v>
      </c>
      <c r="I1" s="2"/>
      <c r="J1" s="1"/>
    </row>
    <row r="2" spans="1:10" s="2" customFormat="1" ht="15">
      <c r="A2" s="5" t="s">
        <v>0</v>
      </c>
      <c r="B2" s="124" t="s">
        <v>1</v>
      </c>
      <c r="C2" s="5"/>
      <c r="D2" s="5" t="s">
        <v>2</v>
      </c>
      <c r="E2" s="124" t="s">
        <v>3</v>
      </c>
      <c r="F2" s="124" t="s">
        <v>4</v>
      </c>
      <c r="G2" s="124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5"/>
      <c r="C3" s="6"/>
      <c r="D3" s="6" t="s">
        <v>10</v>
      </c>
      <c r="E3" s="125"/>
      <c r="F3" s="125"/>
      <c r="G3" s="125"/>
      <c r="H3" s="6" t="s">
        <v>11</v>
      </c>
      <c r="I3" s="6" t="s">
        <v>38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30" t="s">
        <v>13</v>
      </c>
      <c r="B5" s="12" t="s">
        <v>106</v>
      </c>
      <c r="C5" s="13"/>
      <c r="D5" s="11">
        <v>13305</v>
      </c>
      <c r="E5" s="11"/>
      <c r="F5" s="11">
        <v>4122</v>
      </c>
      <c r="G5" s="14" t="s">
        <v>40</v>
      </c>
      <c r="H5" s="20">
        <v>368.02</v>
      </c>
      <c r="I5" s="16">
        <v>245.35</v>
      </c>
      <c r="J5" s="17">
        <f>H5+I5</f>
        <v>613.37</v>
      </c>
    </row>
    <row r="6" spans="1:10" ht="15">
      <c r="A6" s="131"/>
      <c r="B6" s="12" t="s">
        <v>107</v>
      </c>
      <c r="C6" s="13"/>
      <c r="D6" s="11">
        <v>13305</v>
      </c>
      <c r="E6" s="11">
        <v>4356</v>
      </c>
      <c r="F6" s="11">
        <v>5336</v>
      </c>
      <c r="G6" s="14" t="s">
        <v>40</v>
      </c>
      <c r="H6" s="20">
        <v>368.02</v>
      </c>
      <c r="I6" s="16">
        <v>245.35</v>
      </c>
      <c r="J6" s="17">
        <f aca="true" t="shared" si="0" ref="J6:J18">H6+I6</f>
        <v>613.37</v>
      </c>
    </row>
    <row r="7" spans="1:10" ht="15">
      <c r="A7" s="131"/>
      <c r="B7" s="12" t="s">
        <v>41</v>
      </c>
      <c r="C7" s="13"/>
      <c r="D7" s="11">
        <v>13305</v>
      </c>
      <c r="E7" s="11"/>
      <c r="F7" s="11">
        <v>4122</v>
      </c>
      <c r="G7" s="14" t="s">
        <v>42</v>
      </c>
      <c r="H7" s="20">
        <v>5190.36</v>
      </c>
      <c r="I7" s="16">
        <v>3460.24</v>
      </c>
      <c r="J7" s="17">
        <f t="shared" si="0"/>
        <v>8650.599999999999</v>
      </c>
    </row>
    <row r="8" spans="1:10" ht="15">
      <c r="A8" s="131"/>
      <c r="B8" s="12" t="s">
        <v>43</v>
      </c>
      <c r="C8" s="13"/>
      <c r="D8" s="11">
        <v>13305</v>
      </c>
      <c r="E8" s="11">
        <v>4350</v>
      </c>
      <c r="F8" s="11">
        <v>5336</v>
      </c>
      <c r="G8" s="14" t="s">
        <v>42</v>
      </c>
      <c r="H8" s="20">
        <v>5190.36</v>
      </c>
      <c r="I8" s="16">
        <v>3460.24</v>
      </c>
      <c r="J8" s="17">
        <f t="shared" si="0"/>
        <v>8650.599999999999</v>
      </c>
    </row>
    <row r="9" spans="1:10" ht="15">
      <c r="A9" s="131"/>
      <c r="B9" s="12" t="s">
        <v>72</v>
      </c>
      <c r="C9" s="13"/>
      <c r="D9" s="11">
        <v>13305</v>
      </c>
      <c r="E9" s="11"/>
      <c r="F9" s="11">
        <v>4122</v>
      </c>
      <c r="G9" s="14" t="s">
        <v>44</v>
      </c>
      <c r="H9" s="20">
        <v>1344</v>
      </c>
      <c r="I9" s="16">
        <v>896</v>
      </c>
      <c r="J9" s="17">
        <f t="shared" si="0"/>
        <v>2240</v>
      </c>
    </row>
    <row r="10" spans="1:10" ht="15">
      <c r="A10" s="131"/>
      <c r="B10" s="12" t="s">
        <v>71</v>
      </c>
      <c r="C10" s="13"/>
      <c r="D10" s="11">
        <v>13305</v>
      </c>
      <c r="E10" s="11">
        <v>4351</v>
      </c>
      <c r="F10" s="11">
        <v>5336</v>
      </c>
      <c r="G10" s="14" t="s">
        <v>44</v>
      </c>
      <c r="H10" s="20">
        <v>1344</v>
      </c>
      <c r="I10" s="16">
        <v>896</v>
      </c>
      <c r="J10" s="17">
        <f t="shared" si="0"/>
        <v>2240</v>
      </c>
    </row>
    <row r="11" spans="1:10" ht="15">
      <c r="A11" s="131"/>
      <c r="B11" s="12" t="s">
        <v>45</v>
      </c>
      <c r="C11" s="13"/>
      <c r="D11" s="11">
        <v>13305</v>
      </c>
      <c r="E11" s="11"/>
      <c r="F11" s="11">
        <v>4122</v>
      </c>
      <c r="G11" s="14" t="s">
        <v>46</v>
      </c>
      <c r="H11" s="20">
        <v>6728.24</v>
      </c>
      <c r="I11" s="16">
        <v>4485.5</v>
      </c>
      <c r="J11" s="17">
        <f t="shared" si="0"/>
        <v>11213.74</v>
      </c>
    </row>
    <row r="12" spans="1:10" ht="15">
      <c r="A12" s="131"/>
      <c r="B12" s="12" t="s">
        <v>47</v>
      </c>
      <c r="C12" s="13"/>
      <c r="D12" s="11">
        <v>13305</v>
      </c>
      <c r="E12" s="11">
        <v>4350</v>
      </c>
      <c r="F12" s="11">
        <v>5336</v>
      </c>
      <c r="G12" s="14" t="s">
        <v>46</v>
      </c>
      <c r="H12" s="20">
        <v>6728.24</v>
      </c>
      <c r="I12" s="16">
        <v>4485.5</v>
      </c>
      <c r="J12" s="17">
        <f t="shared" si="0"/>
        <v>11213.74</v>
      </c>
    </row>
    <row r="13" spans="1:10" ht="15">
      <c r="A13" s="131"/>
      <c r="B13" s="12" t="s">
        <v>48</v>
      </c>
      <c r="C13" s="13"/>
      <c r="D13" s="11">
        <v>13305</v>
      </c>
      <c r="E13" s="11"/>
      <c r="F13" s="11">
        <v>4122</v>
      </c>
      <c r="G13" s="14" t="s">
        <v>49</v>
      </c>
      <c r="H13" s="20">
        <v>638.78</v>
      </c>
      <c r="I13" s="16">
        <v>425.85</v>
      </c>
      <c r="J13" s="17">
        <f t="shared" si="0"/>
        <v>1064.63</v>
      </c>
    </row>
    <row r="14" spans="1:10" ht="15">
      <c r="A14" s="131"/>
      <c r="B14" s="12" t="s">
        <v>50</v>
      </c>
      <c r="C14" s="13"/>
      <c r="D14" s="11">
        <v>13305</v>
      </c>
      <c r="E14" s="11">
        <v>4359</v>
      </c>
      <c r="F14" s="11">
        <v>5336</v>
      </c>
      <c r="G14" s="14" t="s">
        <v>49</v>
      </c>
      <c r="H14" s="20">
        <v>638.78</v>
      </c>
      <c r="I14" s="16">
        <v>425.85</v>
      </c>
      <c r="J14" s="17">
        <f t="shared" si="0"/>
        <v>1064.63</v>
      </c>
    </row>
    <row r="15" spans="1:10" ht="15">
      <c r="A15" s="131"/>
      <c r="B15" s="12" t="s">
        <v>51</v>
      </c>
      <c r="C15" s="13"/>
      <c r="D15" s="11">
        <v>13305</v>
      </c>
      <c r="E15" s="11"/>
      <c r="F15" s="11">
        <v>4122</v>
      </c>
      <c r="G15" s="14" t="s">
        <v>52</v>
      </c>
      <c r="H15" s="20">
        <v>3584.92</v>
      </c>
      <c r="I15" s="16">
        <v>2389.95</v>
      </c>
      <c r="J15" s="17">
        <f t="shared" si="0"/>
        <v>5974.87</v>
      </c>
    </row>
    <row r="16" spans="1:10" ht="15">
      <c r="A16" s="131"/>
      <c r="B16" s="12" t="s">
        <v>53</v>
      </c>
      <c r="C16" s="13"/>
      <c r="D16" s="11">
        <v>13305</v>
      </c>
      <c r="E16" s="11">
        <v>4357</v>
      </c>
      <c r="F16" s="11">
        <v>5336</v>
      </c>
      <c r="G16" s="14" t="s">
        <v>52</v>
      </c>
      <c r="H16" s="20">
        <v>3584.92</v>
      </c>
      <c r="I16" s="16">
        <v>2389.95</v>
      </c>
      <c r="J16" s="17">
        <f t="shared" si="0"/>
        <v>5974.87</v>
      </c>
    </row>
    <row r="17" spans="1:10" ht="15">
      <c r="A17" s="131"/>
      <c r="B17" s="12" t="s">
        <v>54</v>
      </c>
      <c r="C17" s="13"/>
      <c r="D17" s="11">
        <v>13305</v>
      </c>
      <c r="E17" s="11"/>
      <c r="F17" s="11">
        <v>4122</v>
      </c>
      <c r="G17" s="14" t="s">
        <v>55</v>
      </c>
      <c r="H17" s="20">
        <v>638.78</v>
      </c>
      <c r="I17" s="16">
        <v>425.85</v>
      </c>
      <c r="J17" s="17">
        <f t="shared" si="0"/>
        <v>1064.63</v>
      </c>
    </row>
    <row r="18" spans="1:10" s="24" customFormat="1" ht="15">
      <c r="A18" s="132"/>
      <c r="B18" s="12" t="s">
        <v>56</v>
      </c>
      <c r="C18" s="13"/>
      <c r="D18" s="11">
        <v>13305</v>
      </c>
      <c r="E18" s="11">
        <v>4359</v>
      </c>
      <c r="F18" s="11">
        <v>5336</v>
      </c>
      <c r="G18" s="14" t="s">
        <v>55</v>
      </c>
      <c r="H18" s="20">
        <v>638.78</v>
      </c>
      <c r="I18" s="16">
        <v>425.85</v>
      </c>
      <c r="J18" s="17">
        <f t="shared" si="0"/>
        <v>1064.63</v>
      </c>
    </row>
    <row r="19" spans="1:10" s="24" customFormat="1" ht="15">
      <c r="A19" s="130" t="s">
        <v>14</v>
      </c>
      <c r="B19" s="76" t="s">
        <v>73</v>
      </c>
      <c r="C19" s="13"/>
      <c r="D19" s="14"/>
      <c r="E19" s="11"/>
      <c r="F19" s="11">
        <v>1122</v>
      </c>
      <c r="G19" s="99"/>
      <c r="H19" s="20">
        <v>1</v>
      </c>
      <c r="I19" s="16">
        <v>4360.31</v>
      </c>
      <c r="J19" s="100">
        <f>H19+I19</f>
        <v>4361.31</v>
      </c>
    </row>
    <row r="20" spans="1:10" s="24" customFormat="1" ht="15">
      <c r="A20" s="131"/>
      <c r="B20" s="91" t="s">
        <v>109</v>
      </c>
      <c r="C20" s="92" t="s">
        <v>61</v>
      </c>
      <c r="D20" s="93"/>
      <c r="E20" s="94">
        <v>6399</v>
      </c>
      <c r="F20" s="94">
        <v>5365</v>
      </c>
      <c r="G20" s="95"/>
      <c r="H20" s="96">
        <v>0</v>
      </c>
      <c r="I20" s="97">
        <v>4360.31</v>
      </c>
      <c r="J20" s="98">
        <f>H20+I20</f>
        <v>4360.31</v>
      </c>
    </row>
    <row r="21" spans="1:10" s="24" customFormat="1" ht="15">
      <c r="A21" s="130" t="s">
        <v>68</v>
      </c>
      <c r="B21" s="76" t="s">
        <v>108</v>
      </c>
      <c r="C21" s="13"/>
      <c r="D21" s="14"/>
      <c r="E21" s="11">
        <v>6171</v>
      </c>
      <c r="F21" s="11">
        <v>2322</v>
      </c>
      <c r="G21" s="99" t="s">
        <v>90</v>
      </c>
      <c r="H21" s="20">
        <v>63.63</v>
      </c>
      <c r="I21" s="16">
        <v>2.17</v>
      </c>
      <c r="J21" s="100">
        <f>H21+I21</f>
        <v>65.8</v>
      </c>
    </row>
    <row r="22" spans="1:10" s="24" customFormat="1" ht="15">
      <c r="A22" s="132"/>
      <c r="B22" s="86" t="s">
        <v>110</v>
      </c>
      <c r="C22" s="79" t="s">
        <v>61</v>
      </c>
      <c r="D22" s="80"/>
      <c r="E22" s="81">
        <v>3113</v>
      </c>
      <c r="F22" s="81">
        <v>5901</v>
      </c>
      <c r="G22" s="87" t="s">
        <v>90</v>
      </c>
      <c r="H22" s="88">
        <v>0</v>
      </c>
      <c r="I22" s="89">
        <v>2.17</v>
      </c>
      <c r="J22" s="90">
        <f>H22+I22</f>
        <v>2.17</v>
      </c>
    </row>
    <row r="23" spans="1:10" s="24" customFormat="1" ht="15">
      <c r="A23" s="21"/>
      <c r="B23" s="22"/>
      <c r="C23" s="23"/>
      <c r="D23" s="23"/>
      <c r="E23" s="126" t="s">
        <v>15</v>
      </c>
      <c r="F23" s="126"/>
      <c r="G23" s="126"/>
      <c r="H23" s="19">
        <f aca="true" t="shared" si="1" ref="H23:J24">H5+H7+H9+H11+H13+H15+H17+H19+H21</f>
        <v>18557.73</v>
      </c>
      <c r="I23" s="19">
        <f t="shared" si="1"/>
        <v>16691.219999999998</v>
      </c>
      <c r="J23" s="19">
        <f t="shared" si="1"/>
        <v>35248.950000000004</v>
      </c>
    </row>
    <row r="24" spans="1:10" s="24" customFormat="1" ht="15">
      <c r="A24" s="21"/>
      <c r="B24" s="25" t="s">
        <v>33</v>
      </c>
      <c r="C24" s="23"/>
      <c r="D24" s="23"/>
      <c r="E24" s="140" t="s">
        <v>16</v>
      </c>
      <c r="F24" s="140"/>
      <c r="G24" s="140"/>
      <c r="H24" s="19">
        <f t="shared" si="1"/>
        <v>18493.1</v>
      </c>
      <c r="I24" s="19">
        <f t="shared" si="1"/>
        <v>16691.219999999998</v>
      </c>
      <c r="J24" s="19">
        <f t="shared" si="1"/>
        <v>35184.32</v>
      </c>
    </row>
    <row r="25" spans="1:10" ht="15">
      <c r="A25" s="21"/>
      <c r="B25" s="26"/>
      <c r="C25" s="23"/>
      <c r="D25" s="23"/>
      <c r="E25" s="123" t="s">
        <v>17</v>
      </c>
      <c r="F25" s="123"/>
      <c r="G25" s="123"/>
      <c r="H25" s="62">
        <v>0</v>
      </c>
      <c r="I25" s="62">
        <v>0</v>
      </c>
      <c r="J25" s="62">
        <v>0</v>
      </c>
    </row>
    <row r="26" spans="1:10" ht="15">
      <c r="A26" s="28"/>
      <c r="B26" s="29"/>
      <c r="C26" s="30"/>
      <c r="D26" s="30"/>
      <c r="E26" s="123" t="s">
        <v>18</v>
      </c>
      <c r="F26" s="123"/>
      <c r="G26" s="123"/>
      <c r="H26" s="31">
        <f>H23-H24-H25</f>
        <v>64.63000000000102</v>
      </c>
      <c r="I26" s="31">
        <f>I23-I24-I25</f>
        <v>0</v>
      </c>
      <c r="J26" s="31">
        <f>J23-J24-J25</f>
        <v>64.63000000000466</v>
      </c>
    </row>
    <row r="27" spans="1:11" ht="15">
      <c r="A27" s="32" t="s">
        <v>19</v>
      </c>
      <c r="B27" s="33"/>
      <c r="C27" s="34"/>
      <c r="D27" s="34"/>
      <c r="E27" s="35"/>
      <c r="F27" s="33"/>
      <c r="G27" s="33"/>
      <c r="H27" s="36"/>
      <c r="I27" s="36"/>
      <c r="J27" s="73"/>
      <c r="K27" s="33"/>
    </row>
    <row r="28" spans="1:10" ht="15">
      <c r="A28" s="130" t="s">
        <v>13</v>
      </c>
      <c r="B28" s="63" t="s">
        <v>62</v>
      </c>
      <c r="C28" s="13"/>
      <c r="D28" s="14" t="s">
        <v>57</v>
      </c>
      <c r="E28" s="11">
        <v>4359</v>
      </c>
      <c r="F28" s="11">
        <v>5175</v>
      </c>
      <c r="G28" s="14" t="s">
        <v>58</v>
      </c>
      <c r="H28" s="20">
        <v>129</v>
      </c>
      <c r="I28" s="16">
        <v>-5</v>
      </c>
      <c r="J28" s="15">
        <f aca="true" t="shared" si="2" ref="J28:J47">H28+I28</f>
        <v>124</v>
      </c>
    </row>
    <row r="29" spans="1:10" ht="15">
      <c r="A29" s="131"/>
      <c r="B29" s="78" t="s">
        <v>60</v>
      </c>
      <c r="C29" s="79" t="s">
        <v>61</v>
      </c>
      <c r="D29" s="80" t="s">
        <v>59</v>
      </c>
      <c r="E29" s="81">
        <v>4359</v>
      </c>
      <c r="F29" s="81">
        <v>5424</v>
      </c>
      <c r="G29" s="80" t="s">
        <v>58</v>
      </c>
      <c r="H29" s="82">
        <v>0</v>
      </c>
      <c r="I29" s="83">
        <v>5</v>
      </c>
      <c r="J29" s="82">
        <f t="shared" si="2"/>
        <v>5</v>
      </c>
    </row>
    <row r="30" spans="1:10" ht="15">
      <c r="A30" s="131"/>
      <c r="B30" s="63" t="s">
        <v>63</v>
      </c>
      <c r="C30" s="13"/>
      <c r="D30" s="14" t="s">
        <v>57</v>
      </c>
      <c r="E30" s="11">
        <v>4359</v>
      </c>
      <c r="F30" s="11">
        <v>5139</v>
      </c>
      <c r="G30" s="14" t="s">
        <v>58</v>
      </c>
      <c r="H30" s="15">
        <v>165</v>
      </c>
      <c r="I30" s="64">
        <v>-50</v>
      </c>
      <c r="J30" s="15">
        <f t="shared" si="2"/>
        <v>115</v>
      </c>
    </row>
    <row r="31" spans="1:10" ht="15">
      <c r="A31" s="132"/>
      <c r="B31" s="63" t="s">
        <v>64</v>
      </c>
      <c r="C31" s="13"/>
      <c r="D31" s="14" t="s">
        <v>59</v>
      </c>
      <c r="E31" s="11">
        <v>4359</v>
      </c>
      <c r="F31" s="11">
        <v>5137</v>
      </c>
      <c r="G31" s="14" t="s">
        <v>58</v>
      </c>
      <c r="H31" s="15">
        <v>62</v>
      </c>
      <c r="I31" s="64">
        <v>50</v>
      </c>
      <c r="J31" s="15">
        <f t="shared" si="2"/>
        <v>112</v>
      </c>
    </row>
    <row r="32" spans="1:10" ht="15">
      <c r="A32" s="130" t="s">
        <v>14</v>
      </c>
      <c r="B32" s="63" t="s">
        <v>65</v>
      </c>
      <c r="C32" s="13"/>
      <c r="D32" s="14" t="s">
        <v>59</v>
      </c>
      <c r="E32" s="11">
        <v>4399</v>
      </c>
      <c r="F32" s="11">
        <v>5011</v>
      </c>
      <c r="G32" s="14" t="s">
        <v>67</v>
      </c>
      <c r="H32" s="15">
        <v>485</v>
      </c>
      <c r="I32" s="64">
        <v>-7</v>
      </c>
      <c r="J32" s="15">
        <f aca="true" t="shared" si="3" ref="J32:J39">H32+I32</f>
        <v>478</v>
      </c>
    </row>
    <row r="33" spans="1:10" ht="15">
      <c r="A33" s="131"/>
      <c r="B33" s="84" t="s">
        <v>66</v>
      </c>
      <c r="C33" s="79" t="s">
        <v>61</v>
      </c>
      <c r="D33" s="84">
        <v>104513013</v>
      </c>
      <c r="E33" s="81">
        <v>4399</v>
      </c>
      <c r="F33" s="81">
        <v>5424</v>
      </c>
      <c r="G33" s="80" t="s">
        <v>67</v>
      </c>
      <c r="H33" s="82">
        <v>0</v>
      </c>
      <c r="I33" s="85">
        <v>7</v>
      </c>
      <c r="J33" s="82">
        <f t="shared" si="3"/>
        <v>7</v>
      </c>
    </row>
    <row r="34" spans="1:10" ht="15">
      <c r="A34" s="130" t="s">
        <v>68</v>
      </c>
      <c r="B34" s="12" t="s">
        <v>69</v>
      </c>
      <c r="C34" s="13"/>
      <c r="D34" s="14"/>
      <c r="E34" s="11">
        <v>5212</v>
      </c>
      <c r="F34" s="11">
        <v>5137</v>
      </c>
      <c r="G34" s="14"/>
      <c r="H34" s="15">
        <v>100</v>
      </c>
      <c r="I34" s="19">
        <v>-25</v>
      </c>
      <c r="J34" s="15">
        <f t="shared" si="3"/>
        <v>75</v>
      </c>
    </row>
    <row r="35" spans="1:10" ht="15">
      <c r="A35" s="132"/>
      <c r="B35" s="12" t="s">
        <v>75</v>
      </c>
      <c r="C35" s="13"/>
      <c r="D35" s="14"/>
      <c r="E35" s="11">
        <v>5512</v>
      </c>
      <c r="F35" s="11">
        <v>5137</v>
      </c>
      <c r="G35" s="14" t="s">
        <v>70</v>
      </c>
      <c r="H35" s="20">
        <v>30</v>
      </c>
      <c r="I35" s="16">
        <v>25</v>
      </c>
      <c r="J35" s="20">
        <f t="shared" si="3"/>
        <v>55</v>
      </c>
    </row>
    <row r="36" spans="1:10" ht="15">
      <c r="A36" s="134" t="s">
        <v>74</v>
      </c>
      <c r="B36" s="12" t="s">
        <v>77</v>
      </c>
      <c r="C36" s="13"/>
      <c r="D36" s="14"/>
      <c r="E36" s="11">
        <v>4379</v>
      </c>
      <c r="F36" s="11">
        <v>5169</v>
      </c>
      <c r="G36" s="14" t="s">
        <v>78</v>
      </c>
      <c r="H36" s="20">
        <v>32</v>
      </c>
      <c r="I36" s="64">
        <v>-0.5</v>
      </c>
      <c r="J36" s="20">
        <f t="shared" si="3"/>
        <v>31.5</v>
      </c>
    </row>
    <row r="37" spans="1:10" ht="15">
      <c r="A37" s="134"/>
      <c r="B37" s="76" t="s">
        <v>76</v>
      </c>
      <c r="C37" s="12"/>
      <c r="D37" s="12"/>
      <c r="E37" s="11">
        <v>4379</v>
      </c>
      <c r="F37" s="11">
        <v>5175</v>
      </c>
      <c r="G37" s="14" t="s">
        <v>78</v>
      </c>
      <c r="H37" s="20">
        <v>17</v>
      </c>
      <c r="I37" s="64">
        <v>0.5</v>
      </c>
      <c r="J37" s="20">
        <f t="shared" si="3"/>
        <v>17.5</v>
      </c>
    </row>
    <row r="38" spans="1:10" ht="15">
      <c r="A38" s="134" t="s">
        <v>79</v>
      </c>
      <c r="B38" s="76" t="s">
        <v>80</v>
      </c>
      <c r="C38" s="12"/>
      <c r="D38" s="12"/>
      <c r="E38" s="11">
        <v>3399</v>
      </c>
      <c r="F38" s="11">
        <v>5222</v>
      </c>
      <c r="G38" s="14" t="s">
        <v>81</v>
      </c>
      <c r="H38" s="20">
        <v>55</v>
      </c>
      <c r="I38" s="64">
        <v>-10</v>
      </c>
      <c r="J38" s="20">
        <f t="shared" si="3"/>
        <v>45</v>
      </c>
    </row>
    <row r="39" spans="1:10" ht="15">
      <c r="A39" s="134"/>
      <c r="B39" s="86" t="s">
        <v>82</v>
      </c>
      <c r="C39" s="79" t="s">
        <v>61</v>
      </c>
      <c r="D39" s="84"/>
      <c r="E39" s="81">
        <v>3399</v>
      </c>
      <c r="F39" s="81">
        <v>5169</v>
      </c>
      <c r="G39" s="80" t="s">
        <v>81</v>
      </c>
      <c r="H39" s="88">
        <v>0</v>
      </c>
      <c r="I39" s="83">
        <v>10</v>
      </c>
      <c r="J39" s="88">
        <f t="shared" si="3"/>
        <v>10</v>
      </c>
    </row>
    <row r="40" spans="1:10" ht="15">
      <c r="A40" s="134"/>
      <c r="B40" s="12" t="s">
        <v>83</v>
      </c>
      <c r="C40" s="13"/>
      <c r="D40" s="14"/>
      <c r="E40" s="11">
        <v>3399</v>
      </c>
      <c r="F40" s="11">
        <v>5222</v>
      </c>
      <c r="G40" s="14" t="s">
        <v>81</v>
      </c>
      <c r="H40" s="20">
        <v>45</v>
      </c>
      <c r="I40" s="64">
        <v>-5</v>
      </c>
      <c r="J40" s="20">
        <f t="shared" si="2"/>
        <v>40</v>
      </c>
    </row>
    <row r="41" spans="1:10" ht="15">
      <c r="A41" s="134"/>
      <c r="B41" s="86" t="s">
        <v>88</v>
      </c>
      <c r="C41" s="79" t="s">
        <v>61</v>
      </c>
      <c r="D41" s="80"/>
      <c r="E41" s="81">
        <v>3326</v>
      </c>
      <c r="F41" s="81">
        <v>5222</v>
      </c>
      <c r="G41" s="80" t="s">
        <v>84</v>
      </c>
      <c r="H41" s="88">
        <v>0</v>
      </c>
      <c r="I41" s="83">
        <v>5</v>
      </c>
      <c r="J41" s="88">
        <f t="shared" si="2"/>
        <v>5</v>
      </c>
    </row>
    <row r="42" spans="1:10" ht="15">
      <c r="A42" s="134"/>
      <c r="B42" s="12" t="s">
        <v>86</v>
      </c>
      <c r="C42" s="13"/>
      <c r="D42" s="14"/>
      <c r="E42" s="11">
        <v>3399</v>
      </c>
      <c r="F42" s="11">
        <v>5222</v>
      </c>
      <c r="G42" s="14" t="s">
        <v>81</v>
      </c>
      <c r="H42" s="20">
        <v>40</v>
      </c>
      <c r="I42" s="64">
        <v>-7</v>
      </c>
      <c r="J42" s="20">
        <f t="shared" si="2"/>
        <v>33</v>
      </c>
    </row>
    <row r="43" spans="1:10" ht="15">
      <c r="A43" s="134"/>
      <c r="B43" s="86" t="s">
        <v>87</v>
      </c>
      <c r="C43" s="79" t="s">
        <v>61</v>
      </c>
      <c r="D43" s="80"/>
      <c r="E43" s="81">
        <v>5512</v>
      </c>
      <c r="F43" s="81">
        <v>5222</v>
      </c>
      <c r="G43" s="80" t="s">
        <v>85</v>
      </c>
      <c r="H43" s="88">
        <v>0</v>
      </c>
      <c r="I43" s="83">
        <v>7</v>
      </c>
      <c r="J43" s="88">
        <f t="shared" si="2"/>
        <v>7</v>
      </c>
    </row>
    <row r="44" spans="1:10" ht="15">
      <c r="A44" s="134"/>
      <c r="B44" s="76" t="s">
        <v>89</v>
      </c>
      <c r="C44" s="13"/>
      <c r="D44" s="14"/>
      <c r="E44" s="11">
        <v>3319</v>
      </c>
      <c r="F44" s="11">
        <v>5169</v>
      </c>
      <c r="G44" s="14"/>
      <c r="H44" s="20">
        <v>100</v>
      </c>
      <c r="I44" s="64">
        <v>-90</v>
      </c>
      <c r="J44" s="20">
        <f t="shared" si="2"/>
        <v>10</v>
      </c>
    </row>
    <row r="45" spans="1:10" ht="15">
      <c r="A45" s="134" t="s">
        <v>91</v>
      </c>
      <c r="B45" s="76" t="s">
        <v>93</v>
      </c>
      <c r="C45" s="13"/>
      <c r="D45" s="14"/>
      <c r="E45" s="11">
        <v>3632</v>
      </c>
      <c r="F45" s="11">
        <v>5171</v>
      </c>
      <c r="G45" s="14" t="s">
        <v>92</v>
      </c>
      <c r="H45" s="20">
        <v>750</v>
      </c>
      <c r="I45" s="64">
        <v>390</v>
      </c>
      <c r="J45" s="20">
        <f t="shared" si="2"/>
        <v>1140</v>
      </c>
    </row>
    <row r="46" spans="1:10" ht="15">
      <c r="A46" s="134"/>
      <c r="B46" s="76" t="s">
        <v>113</v>
      </c>
      <c r="C46" s="13"/>
      <c r="D46" s="14"/>
      <c r="E46" s="11">
        <v>2219</v>
      </c>
      <c r="F46" s="11">
        <v>5171</v>
      </c>
      <c r="G46" s="14" t="s">
        <v>112</v>
      </c>
      <c r="H46" s="20">
        <v>2800</v>
      </c>
      <c r="I46" s="64">
        <v>100</v>
      </c>
      <c r="J46" s="20">
        <f t="shared" si="2"/>
        <v>2900</v>
      </c>
    </row>
    <row r="47" spans="1:10" ht="15">
      <c r="A47" s="134"/>
      <c r="B47" s="76" t="s">
        <v>99</v>
      </c>
      <c r="C47" s="13"/>
      <c r="D47" s="14"/>
      <c r="E47" s="11">
        <v>2219</v>
      </c>
      <c r="F47" s="11">
        <v>5171</v>
      </c>
      <c r="G47" s="14" t="s">
        <v>98</v>
      </c>
      <c r="H47" s="20">
        <v>1400</v>
      </c>
      <c r="I47" s="64">
        <v>-100</v>
      </c>
      <c r="J47" s="20">
        <f t="shared" si="2"/>
        <v>1300</v>
      </c>
    </row>
    <row r="48" spans="1:10" ht="12.95" customHeight="1">
      <c r="A48" s="33"/>
      <c r="B48" s="40"/>
      <c r="C48" s="60"/>
      <c r="D48" s="60"/>
      <c r="E48" s="141" t="s">
        <v>20</v>
      </c>
      <c r="F48" s="142"/>
      <c r="G48" s="143"/>
      <c r="H48" s="61">
        <f>SUM(H28:H47)</f>
        <v>6210</v>
      </c>
      <c r="I48" s="61">
        <f>SUM(I28:I47)</f>
        <v>300</v>
      </c>
      <c r="J48" s="61">
        <f>SUM(J28:J47)</f>
        <v>6510</v>
      </c>
    </row>
    <row r="49" spans="1:10" ht="12.95" customHeight="1">
      <c r="A49" s="75" t="s">
        <v>21</v>
      </c>
      <c r="B49" s="33"/>
      <c r="C49" s="34"/>
      <c r="D49" s="34"/>
      <c r="E49" s="102"/>
      <c r="F49" s="40"/>
      <c r="G49" s="40"/>
      <c r="H49" s="103"/>
      <c r="I49" s="103"/>
      <c r="J49" s="104"/>
    </row>
    <row r="50" spans="1:10" ht="12.95" customHeight="1">
      <c r="A50" s="77" t="s">
        <v>13</v>
      </c>
      <c r="B50" s="12" t="s">
        <v>94</v>
      </c>
      <c r="C50" s="13"/>
      <c r="D50" s="14"/>
      <c r="E50" s="11">
        <v>3319</v>
      </c>
      <c r="F50" s="11">
        <v>6127</v>
      </c>
      <c r="G50" s="14"/>
      <c r="H50" s="20">
        <v>356.5</v>
      </c>
      <c r="I50" s="64">
        <v>90</v>
      </c>
      <c r="J50" s="20">
        <f aca="true" t="shared" si="4" ref="J50:J55">H50+I50</f>
        <v>446.5</v>
      </c>
    </row>
    <row r="51" spans="1:10" ht="12.95" customHeight="1">
      <c r="A51" s="134" t="s">
        <v>14</v>
      </c>
      <c r="B51" s="12" t="s">
        <v>95</v>
      </c>
      <c r="C51" s="13"/>
      <c r="D51" s="14"/>
      <c r="E51" s="11">
        <v>3632</v>
      </c>
      <c r="F51" s="11">
        <v>6121</v>
      </c>
      <c r="G51" s="14" t="s">
        <v>96</v>
      </c>
      <c r="H51" s="20">
        <v>1100</v>
      </c>
      <c r="I51" s="64">
        <v>-228</v>
      </c>
      <c r="J51" s="20">
        <f t="shared" si="4"/>
        <v>872</v>
      </c>
    </row>
    <row r="52" spans="1:10" ht="12.95" customHeight="1">
      <c r="A52" s="134"/>
      <c r="B52" s="12" t="s">
        <v>102</v>
      </c>
      <c r="C52" s="13"/>
      <c r="D52" s="14"/>
      <c r="E52" s="11">
        <v>3632</v>
      </c>
      <c r="F52" s="11">
        <v>6121</v>
      </c>
      <c r="G52" s="14" t="s">
        <v>97</v>
      </c>
      <c r="H52" s="20">
        <v>560</v>
      </c>
      <c r="I52" s="64">
        <v>-162</v>
      </c>
      <c r="J52" s="20">
        <f t="shared" si="4"/>
        <v>398</v>
      </c>
    </row>
    <row r="53" spans="1:10" ht="12.95" customHeight="1">
      <c r="A53" s="134"/>
      <c r="B53" s="12" t="s">
        <v>101</v>
      </c>
      <c r="C53" s="13"/>
      <c r="D53" s="14"/>
      <c r="E53" s="11">
        <v>2219</v>
      </c>
      <c r="F53" s="11">
        <v>6121</v>
      </c>
      <c r="G53" s="14" t="s">
        <v>100</v>
      </c>
      <c r="H53" s="20">
        <v>850</v>
      </c>
      <c r="I53" s="64">
        <v>798</v>
      </c>
      <c r="J53" s="20">
        <f t="shared" si="4"/>
        <v>1648</v>
      </c>
    </row>
    <row r="54" spans="1:10" ht="12.95" customHeight="1">
      <c r="A54" s="134"/>
      <c r="B54" s="12" t="s">
        <v>103</v>
      </c>
      <c r="C54" s="13"/>
      <c r="D54" s="14"/>
      <c r="E54" s="11">
        <v>3632</v>
      </c>
      <c r="F54" s="11">
        <v>6121</v>
      </c>
      <c r="G54" s="14" t="s">
        <v>97</v>
      </c>
      <c r="H54" s="20">
        <v>398</v>
      </c>
      <c r="I54" s="64">
        <v>-398</v>
      </c>
      <c r="J54" s="20">
        <f t="shared" si="4"/>
        <v>0</v>
      </c>
    </row>
    <row r="55" spans="1:10" ht="12.95" customHeight="1">
      <c r="A55" s="134"/>
      <c r="B55" s="12" t="s">
        <v>104</v>
      </c>
      <c r="C55" s="13"/>
      <c r="D55" s="14"/>
      <c r="E55" s="11">
        <v>2219</v>
      </c>
      <c r="F55" s="11">
        <v>6121</v>
      </c>
      <c r="G55" s="14" t="s">
        <v>105</v>
      </c>
      <c r="H55" s="20">
        <v>500</v>
      </c>
      <c r="I55" s="64">
        <v>-400</v>
      </c>
      <c r="J55" s="101">
        <f t="shared" si="4"/>
        <v>100</v>
      </c>
    </row>
    <row r="56" spans="1:10" ht="12.95" customHeight="1">
      <c r="A56" s="30"/>
      <c r="B56" s="29"/>
      <c r="C56" s="30"/>
      <c r="D56" s="30"/>
      <c r="E56" s="133" t="s">
        <v>22</v>
      </c>
      <c r="F56" s="133"/>
      <c r="G56" s="133"/>
      <c r="H56" s="59">
        <f>SUM(H50:H55)</f>
        <v>3764.5</v>
      </c>
      <c r="I56" s="59">
        <f>SUM(I50:I55)</f>
        <v>-300</v>
      </c>
      <c r="J56" s="59">
        <f>SUM(J50:J55)</f>
        <v>3464.5</v>
      </c>
    </row>
    <row r="57" spans="1:10" ht="12.95" customHeight="1">
      <c r="A57" s="26" t="s">
        <v>34</v>
      </c>
      <c r="B57" s="29"/>
      <c r="D57" s="30"/>
      <c r="E57" s="65"/>
      <c r="F57" s="65"/>
      <c r="J57" s="74"/>
    </row>
    <row r="58" spans="1:13" ht="12.95" customHeight="1">
      <c r="A58" s="135" t="s">
        <v>13</v>
      </c>
      <c r="B58" s="66"/>
      <c r="C58" s="67"/>
      <c r="D58" s="67"/>
      <c r="E58" s="68"/>
      <c r="F58" s="69"/>
      <c r="G58" s="68"/>
      <c r="H58" s="70">
        <v>0</v>
      </c>
      <c r="I58" s="71">
        <v>0</v>
      </c>
      <c r="J58" s="20">
        <f>H58+I58</f>
        <v>0</v>
      </c>
      <c r="K58" s="24"/>
      <c r="L58" s="24"/>
      <c r="M58" s="24"/>
    </row>
    <row r="59" spans="1:10" ht="12.95" customHeight="1">
      <c r="A59" s="136"/>
      <c r="B59" s="12"/>
      <c r="C59" s="11"/>
      <c r="D59" s="11"/>
      <c r="E59" s="72"/>
      <c r="F59" s="69"/>
      <c r="G59" s="72"/>
      <c r="H59" s="20">
        <v>0</v>
      </c>
      <c r="I59" s="16">
        <v>0</v>
      </c>
      <c r="J59" s="20">
        <f>H59+I59</f>
        <v>0</v>
      </c>
    </row>
    <row r="60" spans="1:10" ht="12.95" customHeight="1">
      <c r="A60" s="30"/>
      <c r="B60" s="29"/>
      <c r="C60" s="30"/>
      <c r="D60" s="30"/>
      <c r="E60" s="137" t="s">
        <v>35</v>
      </c>
      <c r="F60" s="138"/>
      <c r="G60" s="139"/>
      <c r="H60" s="70">
        <f>SUM(H58:H59)</f>
        <v>0</v>
      </c>
      <c r="I60" s="71">
        <f>SUM(I58:I59)</f>
        <v>0</v>
      </c>
      <c r="J60" s="70">
        <f>SUM(J58:J59)</f>
        <v>0</v>
      </c>
    </row>
    <row r="61" spans="1:10" ht="15">
      <c r="A61" s="30"/>
      <c r="B61" s="29"/>
      <c r="C61" s="30"/>
      <c r="D61" s="30"/>
      <c r="E61" s="41"/>
      <c r="F61" s="41"/>
      <c r="G61" s="42"/>
      <c r="H61" s="57"/>
      <c r="I61" s="58"/>
      <c r="J61" s="27"/>
    </row>
    <row r="62" spans="2:10" ht="15">
      <c r="B62" s="43" t="s">
        <v>31</v>
      </c>
      <c r="C62" s="34"/>
      <c r="D62" s="34"/>
      <c r="E62" s="127" t="s">
        <v>15</v>
      </c>
      <c r="F62" s="128"/>
      <c r="G62" s="128"/>
      <c r="H62" s="129"/>
      <c r="I62" s="39">
        <f>I23</f>
        <v>16691.219999999998</v>
      </c>
      <c r="J62" s="39"/>
    </row>
    <row r="63" spans="2:10" ht="15">
      <c r="B63" s="33"/>
      <c r="C63" s="34"/>
      <c r="D63" s="34"/>
      <c r="E63" s="127" t="s">
        <v>23</v>
      </c>
      <c r="F63" s="128"/>
      <c r="G63" s="128"/>
      <c r="H63" s="129"/>
      <c r="I63" s="39">
        <f>I48+I24</f>
        <v>16991.219999999998</v>
      </c>
      <c r="J63" s="18"/>
    </row>
    <row r="64" spans="2:10" ht="15">
      <c r="B64" s="33"/>
      <c r="C64" s="34"/>
      <c r="D64" s="34"/>
      <c r="E64" s="127" t="s">
        <v>24</v>
      </c>
      <c r="F64" s="128"/>
      <c r="G64" s="128"/>
      <c r="H64" s="129"/>
      <c r="I64" s="39">
        <f>I56+I25</f>
        <v>-300</v>
      </c>
      <c r="J64" s="38"/>
    </row>
    <row r="65" spans="2:10" ht="15">
      <c r="B65" s="33"/>
      <c r="C65" s="34"/>
      <c r="D65" s="34"/>
      <c r="E65" s="127" t="s">
        <v>25</v>
      </c>
      <c r="F65" s="128"/>
      <c r="G65" s="128"/>
      <c r="H65" s="129"/>
      <c r="I65" s="39">
        <f>I63+I64</f>
        <v>16691.219999999998</v>
      </c>
      <c r="J65" s="38"/>
    </row>
    <row r="66" spans="2:10" ht="15">
      <c r="B66" s="33"/>
      <c r="C66" s="34"/>
      <c r="D66" s="34"/>
      <c r="E66" s="120" t="s">
        <v>26</v>
      </c>
      <c r="F66" s="121"/>
      <c r="G66" s="121"/>
      <c r="H66" s="122"/>
      <c r="I66" s="39">
        <f>I62-I65</f>
        <v>0</v>
      </c>
      <c r="J66" s="38"/>
    </row>
    <row r="67" spans="2:10" ht="15">
      <c r="B67" s="33"/>
      <c r="C67" s="34"/>
      <c r="D67" s="34"/>
      <c r="E67" s="120" t="s">
        <v>27</v>
      </c>
      <c r="F67" s="121"/>
      <c r="G67" s="121"/>
      <c r="H67" s="122"/>
      <c r="I67" s="39">
        <v>0</v>
      </c>
      <c r="J67" s="38"/>
    </row>
    <row r="68" spans="5:10" ht="15">
      <c r="E68" s="51" t="s">
        <v>28</v>
      </c>
      <c r="G68" s="33"/>
      <c r="H68" s="52">
        <v>43642</v>
      </c>
      <c r="J68" s="52">
        <v>43663</v>
      </c>
    </row>
    <row r="69" spans="2:10" ht="15">
      <c r="B69" s="43" t="s">
        <v>32</v>
      </c>
      <c r="C69" s="34"/>
      <c r="D69" s="34"/>
      <c r="E69" s="53" t="s">
        <v>29</v>
      </c>
      <c r="F69" s="44"/>
      <c r="G69" s="45"/>
      <c r="H69" s="54">
        <v>587129.51</v>
      </c>
      <c r="I69" s="39">
        <f>I62</f>
        <v>16691.219999999998</v>
      </c>
      <c r="J69" s="39">
        <f>H69+I69</f>
        <v>603820.73</v>
      </c>
    </row>
    <row r="70" spans="2:10" ht="15">
      <c r="B70" s="33"/>
      <c r="C70" s="34"/>
      <c r="D70" s="34"/>
      <c r="E70" s="46" t="s">
        <v>23</v>
      </c>
      <c r="F70" s="47"/>
      <c r="G70" s="37"/>
      <c r="H70" s="55">
        <v>367240</v>
      </c>
      <c r="I70" s="39">
        <f>I48+I24</f>
        <v>16991.219999999998</v>
      </c>
      <c r="J70" s="38">
        <f>H70+I70</f>
        <v>384231.22</v>
      </c>
    </row>
    <row r="71" spans="2:10" ht="15">
      <c r="B71" s="33"/>
      <c r="C71" s="34"/>
      <c r="D71" s="34"/>
      <c r="E71" s="28" t="s">
        <v>24</v>
      </c>
      <c r="F71" s="33"/>
      <c r="G71" s="48"/>
      <c r="H71" s="55">
        <v>219889.51</v>
      </c>
      <c r="I71" s="39">
        <f>I56+I25</f>
        <v>-300</v>
      </c>
      <c r="J71" s="38">
        <f>H71+I71</f>
        <v>219589.51</v>
      </c>
    </row>
    <row r="72" spans="2:10" ht="15">
      <c r="B72" s="52" t="s">
        <v>39</v>
      </c>
      <c r="E72" s="49" t="s">
        <v>111</v>
      </c>
      <c r="F72" s="47"/>
      <c r="G72" s="37"/>
      <c r="H72" s="39">
        <f>H70+H71</f>
        <v>587129.51</v>
      </c>
      <c r="I72" s="39">
        <f>SUM(I70:I71)</f>
        <v>16691.219999999998</v>
      </c>
      <c r="J72" s="39">
        <f>SUM(J70:J71)</f>
        <v>603820.73</v>
      </c>
    </row>
    <row r="73" spans="5:10" ht="15">
      <c r="E73" s="28" t="s">
        <v>18</v>
      </c>
      <c r="F73" s="33"/>
      <c r="G73" s="48"/>
      <c r="H73" s="38">
        <f>H69-H72</f>
        <v>0</v>
      </c>
      <c r="I73" s="39">
        <f>I69-I72</f>
        <v>0</v>
      </c>
      <c r="J73" s="38">
        <f>J69-J72</f>
        <v>0</v>
      </c>
    </row>
    <row r="74" spans="5:10" ht="15">
      <c r="E74" s="49" t="s">
        <v>30</v>
      </c>
      <c r="F74" s="47"/>
      <c r="G74" s="37"/>
      <c r="H74" s="56">
        <v>0</v>
      </c>
      <c r="I74" s="39">
        <v>0</v>
      </c>
      <c r="J74" s="39">
        <f>H74+I74</f>
        <v>0</v>
      </c>
    </row>
  </sheetData>
  <mergeCells count="28">
    <mergeCell ref="A38:A44"/>
    <mergeCell ref="A28:A31"/>
    <mergeCell ref="A32:A33"/>
    <mergeCell ref="E24:G24"/>
    <mergeCell ref="E26:G26"/>
    <mergeCell ref="E64:H64"/>
    <mergeCell ref="E48:G48"/>
    <mergeCell ref="A45:A47"/>
    <mergeCell ref="A51:A55"/>
    <mergeCell ref="A34:A35"/>
    <mergeCell ref="A19:A20"/>
    <mergeCell ref="A5:A18"/>
    <mergeCell ref="A21:A22"/>
    <mergeCell ref="E67:H67"/>
    <mergeCell ref="E56:G56"/>
    <mergeCell ref="A36:A37"/>
    <mergeCell ref="A58:A59"/>
    <mergeCell ref="E60:G60"/>
    <mergeCell ref="E62:H62"/>
    <mergeCell ref="E63:H63"/>
    <mergeCell ref="E66:H66"/>
    <mergeCell ref="E25:G25"/>
    <mergeCell ref="B2:B3"/>
    <mergeCell ref="E2:E3"/>
    <mergeCell ref="F2:F3"/>
    <mergeCell ref="G2:G3"/>
    <mergeCell ref="E23:G23"/>
    <mergeCell ref="E65:H65"/>
  </mergeCells>
  <conditionalFormatting sqref="C23:D25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43">
    <cfRule type="expression" priority="13" dxfId="2" stopIfTrue="1">
      <formula>$J142="Z"</formula>
    </cfRule>
    <cfRule type="expression" priority="14" dxfId="1" stopIfTrue="1">
      <formula>$J142="T"</formula>
    </cfRule>
    <cfRule type="expression" priority="15" dxfId="0" stopIfTrue="1">
      <formula>$J142="Y"</formula>
    </cfRule>
  </conditionalFormatting>
  <conditionalFormatting sqref="H144">
    <cfRule type="expression" priority="10" dxfId="2" stopIfTrue="1">
      <formula>$J143="Z"</formula>
    </cfRule>
    <cfRule type="expression" priority="11" dxfId="1" stopIfTrue="1">
      <formula>$J143="T"</formula>
    </cfRule>
    <cfRule type="expression" priority="12" dxfId="0" stopIfTrue="1">
      <formula>$J143="Y"</formula>
    </cfRule>
  </conditionalFormatting>
  <conditionalFormatting sqref="H145">
    <cfRule type="expression" priority="7" dxfId="2" stopIfTrue="1">
      <formula>$J144="Z"</formula>
    </cfRule>
    <cfRule type="expression" priority="8" dxfId="1" stopIfTrue="1">
      <formula>$J144="T"</formula>
    </cfRule>
    <cfRule type="expression" priority="9" dxfId="0" stopIfTrue="1">
      <formula>$J144="Y"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69:H71">
    <cfRule type="expression" priority="1" dxfId="2" stopIfTrue="1">
      <formula>$J69="Z"</formula>
    </cfRule>
    <cfRule type="expression" priority="2" dxfId="1" stopIfTrue="1">
      <formula>$J69="T"</formula>
    </cfRule>
    <cfRule type="expression" priority="3" dxfId="0" stopIfTrue="1">
      <formula>$J69="Y"</formula>
    </cfRule>
  </conditionalFormatting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5" sqref="A25:J32"/>
    </sheetView>
  </sheetViews>
  <sheetFormatPr defaultColWidth="9.140625" defaultRowHeight="15"/>
  <cols>
    <col min="1" max="1" width="4.421875" style="4" customWidth="1"/>
    <col min="2" max="2" width="65.421875" style="4" customWidth="1"/>
    <col min="3" max="3" width="5.140625" style="50" customWidth="1"/>
    <col min="4" max="4" width="8.57421875" style="50" customWidth="1"/>
    <col min="5" max="5" width="6.7109375" style="4" customWidth="1"/>
    <col min="6" max="6" width="6.28125" style="4" customWidth="1"/>
    <col min="7" max="7" width="6.140625" style="4" customWidth="1"/>
    <col min="8" max="8" width="9.8515625" style="4" customWidth="1"/>
    <col min="9" max="9" width="9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132</v>
      </c>
      <c r="B1" s="2"/>
      <c r="C1" s="3"/>
      <c r="D1" s="3"/>
      <c r="H1" s="2" t="s">
        <v>37</v>
      </c>
      <c r="I1" s="2"/>
      <c r="J1" s="1"/>
    </row>
    <row r="2" spans="1:10" s="2" customFormat="1" ht="15">
      <c r="A2" s="5" t="s">
        <v>0</v>
      </c>
      <c r="B2" s="124" t="s">
        <v>1</v>
      </c>
      <c r="C2" s="5"/>
      <c r="D2" s="5" t="s">
        <v>2</v>
      </c>
      <c r="E2" s="124" t="s">
        <v>3</v>
      </c>
      <c r="F2" s="124" t="s">
        <v>4</v>
      </c>
      <c r="G2" s="124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5"/>
      <c r="C3" s="6"/>
      <c r="D3" s="6" t="s">
        <v>10</v>
      </c>
      <c r="E3" s="125"/>
      <c r="F3" s="125"/>
      <c r="G3" s="125"/>
      <c r="H3" s="6" t="s">
        <v>11</v>
      </c>
      <c r="I3" s="6" t="s">
        <v>38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34" t="s">
        <v>13</v>
      </c>
      <c r="B5" s="12" t="s">
        <v>122</v>
      </c>
      <c r="C5" s="13"/>
      <c r="D5" s="11"/>
      <c r="E5" s="11"/>
      <c r="F5" s="11">
        <v>4216</v>
      </c>
      <c r="G5" s="14" t="s">
        <v>121</v>
      </c>
      <c r="H5" s="20">
        <v>665</v>
      </c>
      <c r="I5" s="16">
        <v>-665</v>
      </c>
      <c r="J5" s="17">
        <f aca="true" t="shared" si="0" ref="J5:J12">H5+I5</f>
        <v>0</v>
      </c>
    </row>
    <row r="6" spans="1:10" ht="15">
      <c r="A6" s="134"/>
      <c r="B6" s="12" t="s">
        <v>123</v>
      </c>
      <c r="C6" s="13"/>
      <c r="D6" s="11">
        <v>15974</v>
      </c>
      <c r="E6" s="11"/>
      <c r="F6" s="11">
        <v>4216</v>
      </c>
      <c r="G6" s="14" t="s">
        <v>121</v>
      </c>
      <c r="H6" s="20">
        <v>0</v>
      </c>
      <c r="I6" s="16">
        <v>662.69</v>
      </c>
      <c r="J6" s="17">
        <f t="shared" si="0"/>
        <v>662.69</v>
      </c>
    </row>
    <row r="7" spans="1:10" ht="15">
      <c r="A7" s="134"/>
      <c r="B7" s="12" t="s">
        <v>124</v>
      </c>
      <c r="C7" s="13"/>
      <c r="D7" s="11"/>
      <c r="E7" s="11"/>
      <c r="F7" s="11">
        <v>1334</v>
      </c>
      <c r="G7" s="14"/>
      <c r="H7" s="20">
        <v>59.72</v>
      </c>
      <c r="I7" s="16">
        <v>2.31</v>
      </c>
      <c r="J7" s="17">
        <f t="shared" si="0"/>
        <v>62.03</v>
      </c>
    </row>
    <row r="8" spans="1:10" ht="15">
      <c r="A8" s="134" t="s">
        <v>14</v>
      </c>
      <c r="B8" s="12" t="s">
        <v>133</v>
      </c>
      <c r="C8" s="13"/>
      <c r="D8" s="11"/>
      <c r="E8" s="11">
        <v>3412</v>
      </c>
      <c r="F8" s="11">
        <v>2132</v>
      </c>
      <c r="G8" s="14" t="s">
        <v>135</v>
      </c>
      <c r="H8" s="20">
        <v>140</v>
      </c>
      <c r="I8" s="16">
        <v>56</v>
      </c>
      <c r="J8" s="17">
        <f t="shared" si="0"/>
        <v>196</v>
      </c>
    </row>
    <row r="9" spans="1:10" ht="15">
      <c r="A9" s="134"/>
      <c r="B9" s="12" t="s">
        <v>134</v>
      </c>
      <c r="C9" s="13"/>
      <c r="D9" s="11"/>
      <c r="E9" s="11">
        <v>3412</v>
      </c>
      <c r="F9" s="11">
        <v>5139</v>
      </c>
      <c r="G9" s="14" t="s">
        <v>135</v>
      </c>
      <c r="H9" s="20">
        <v>140</v>
      </c>
      <c r="I9" s="16">
        <v>56</v>
      </c>
      <c r="J9" s="17">
        <f t="shared" si="0"/>
        <v>196</v>
      </c>
    </row>
    <row r="10" spans="1:10" ht="15">
      <c r="A10" s="134"/>
      <c r="B10" s="12" t="s">
        <v>137</v>
      </c>
      <c r="C10" s="13"/>
      <c r="D10" s="11"/>
      <c r="E10" s="11">
        <v>3412</v>
      </c>
      <c r="F10" s="11">
        <v>2132</v>
      </c>
      <c r="G10" s="14" t="s">
        <v>136</v>
      </c>
      <c r="H10" s="20">
        <v>300</v>
      </c>
      <c r="I10" s="16">
        <v>100</v>
      </c>
      <c r="J10" s="17">
        <f t="shared" si="0"/>
        <v>400</v>
      </c>
    </row>
    <row r="11" spans="1:10" ht="15">
      <c r="A11" s="134"/>
      <c r="B11" s="12" t="s">
        <v>138</v>
      </c>
      <c r="C11" s="13"/>
      <c r="D11" s="11"/>
      <c r="E11" s="11">
        <v>3412</v>
      </c>
      <c r="F11" s="11">
        <v>5171</v>
      </c>
      <c r="G11" s="14" t="s">
        <v>136</v>
      </c>
      <c r="H11" s="20">
        <v>105</v>
      </c>
      <c r="I11" s="16">
        <v>50</v>
      </c>
      <c r="J11" s="17">
        <f t="shared" si="0"/>
        <v>155</v>
      </c>
    </row>
    <row r="12" spans="1:10" ht="15">
      <c r="A12" s="134"/>
      <c r="B12" s="84" t="s">
        <v>143</v>
      </c>
      <c r="C12" s="79" t="s">
        <v>61</v>
      </c>
      <c r="D12" s="81"/>
      <c r="E12" s="81">
        <v>3412</v>
      </c>
      <c r="F12" s="81">
        <v>6121</v>
      </c>
      <c r="G12" s="80" t="s">
        <v>136</v>
      </c>
      <c r="H12" s="88">
        <v>0</v>
      </c>
      <c r="I12" s="89">
        <v>50</v>
      </c>
      <c r="J12" s="108">
        <f t="shared" si="0"/>
        <v>50</v>
      </c>
    </row>
    <row r="13" spans="1:10" s="24" customFormat="1" ht="15">
      <c r="A13" s="21"/>
      <c r="B13" s="22"/>
      <c r="C13" s="23"/>
      <c r="D13" s="23"/>
      <c r="E13" s="126" t="s">
        <v>15</v>
      </c>
      <c r="F13" s="126"/>
      <c r="G13" s="126"/>
      <c r="H13" s="19">
        <f>H5+H6+H7+H8+H10</f>
        <v>1164.72</v>
      </c>
      <c r="I13" s="19">
        <f>I5+I6+I7+I8+I10</f>
        <v>156.00000000000006</v>
      </c>
      <c r="J13" s="19">
        <f>J5+J6+J7+J8+J10</f>
        <v>1320.72</v>
      </c>
    </row>
    <row r="14" spans="1:10" s="24" customFormat="1" ht="15">
      <c r="A14" s="21"/>
      <c r="B14" s="25" t="s">
        <v>33</v>
      </c>
      <c r="C14" s="23"/>
      <c r="D14" s="23"/>
      <c r="E14" s="140" t="s">
        <v>16</v>
      </c>
      <c r="F14" s="140"/>
      <c r="G14" s="140"/>
      <c r="H14" s="19">
        <f>H9+H11</f>
        <v>245</v>
      </c>
      <c r="I14" s="19">
        <f>I9+I11</f>
        <v>106</v>
      </c>
      <c r="J14" s="19">
        <f>J9+J11</f>
        <v>351</v>
      </c>
    </row>
    <row r="15" spans="1:10" ht="15">
      <c r="A15" s="21"/>
      <c r="B15" s="26"/>
      <c r="C15" s="23"/>
      <c r="D15" s="23"/>
      <c r="E15" s="123" t="s">
        <v>17</v>
      </c>
      <c r="F15" s="123"/>
      <c r="G15" s="123"/>
      <c r="H15" s="62">
        <f>H12</f>
        <v>0</v>
      </c>
      <c r="I15" s="62">
        <f>I12</f>
        <v>50</v>
      </c>
      <c r="J15" s="62">
        <f>J12</f>
        <v>50</v>
      </c>
    </row>
    <row r="16" spans="1:10" ht="15">
      <c r="A16" s="28"/>
      <c r="B16" s="29"/>
      <c r="C16" s="30"/>
      <c r="D16" s="30"/>
      <c r="E16" s="123" t="s">
        <v>18</v>
      </c>
      <c r="F16" s="123"/>
      <c r="G16" s="123"/>
      <c r="H16" s="31">
        <f>H13-H14-H15</f>
        <v>919.72</v>
      </c>
      <c r="I16" s="31">
        <f>I13-I14-I15</f>
        <v>5.684341886080802E-14</v>
      </c>
      <c r="J16" s="31">
        <f>J13-J14-J15</f>
        <v>919.72</v>
      </c>
    </row>
    <row r="17" spans="1:11" ht="15">
      <c r="A17" s="32" t="s">
        <v>19</v>
      </c>
      <c r="B17" s="33"/>
      <c r="C17" s="34"/>
      <c r="D17" s="34"/>
      <c r="E17" s="35"/>
      <c r="F17" s="33"/>
      <c r="G17" s="33"/>
      <c r="H17" s="36"/>
      <c r="I17" s="36"/>
      <c r="J17" s="107"/>
      <c r="K17" s="33"/>
    </row>
    <row r="18" spans="1:10" ht="15">
      <c r="A18" s="134" t="s">
        <v>13</v>
      </c>
      <c r="B18" s="63" t="s">
        <v>119</v>
      </c>
      <c r="C18" s="13"/>
      <c r="D18" s="14"/>
      <c r="E18" s="11">
        <v>2212</v>
      </c>
      <c r="F18" s="11">
        <v>5171</v>
      </c>
      <c r="G18" s="14" t="s">
        <v>116</v>
      </c>
      <c r="H18" s="20">
        <v>350</v>
      </c>
      <c r="I18" s="16">
        <v>-350</v>
      </c>
      <c r="J18" s="15">
        <f>H18+I18</f>
        <v>0</v>
      </c>
    </row>
    <row r="19" spans="1:10" s="24" customFormat="1" ht="15">
      <c r="A19" s="134"/>
      <c r="B19" s="63" t="s">
        <v>120</v>
      </c>
      <c r="C19" s="13"/>
      <c r="D19" s="14"/>
      <c r="E19" s="11">
        <v>2219</v>
      </c>
      <c r="F19" s="11">
        <v>5171</v>
      </c>
      <c r="G19" s="14" t="s">
        <v>117</v>
      </c>
      <c r="H19" s="15">
        <v>1400</v>
      </c>
      <c r="I19" s="64">
        <v>-180</v>
      </c>
      <c r="J19" s="15">
        <f>H19+I19</f>
        <v>1220</v>
      </c>
    </row>
    <row r="20" spans="1:10" s="24" customFormat="1" ht="15">
      <c r="A20" s="134" t="s">
        <v>14</v>
      </c>
      <c r="B20" s="12" t="s">
        <v>131</v>
      </c>
      <c r="C20" s="13"/>
      <c r="D20" s="14"/>
      <c r="E20" s="11">
        <v>5512</v>
      </c>
      <c r="F20" s="11">
        <v>5021</v>
      </c>
      <c r="G20" s="105" t="s">
        <v>70</v>
      </c>
      <c r="H20" s="15">
        <v>75</v>
      </c>
      <c r="I20" s="106">
        <v>-20</v>
      </c>
      <c r="J20" s="15">
        <f>H20+I20</f>
        <v>55</v>
      </c>
    </row>
    <row r="21" spans="1:10" s="24" customFormat="1" ht="15">
      <c r="A21" s="134"/>
      <c r="B21" s="12" t="s">
        <v>130</v>
      </c>
      <c r="C21" s="13"/>
      <c r="D21" s="14"/>
      <c r="E21" s="11">
        <v>5512</v>
      </c>
      <c r="F21" s="11">
        <v>5021</v>
      </c>
      <c r="G21" s="105" t="s">
        <v>129</v>
      </c>
      <c r="H21" s="15">
        <v>43</v>
      </c>
      <c r="I21" s="106">
        <v>20</v>
      </c>
      <c r="J21" s="15">
        <f>H21+I21</f>
        <v>63</v>
      </c>
    </row>
    <row r="22" spans="1:10" s="24" customFormat="1" ht="15">
      <c r="A22" s="77">
        <v>3</v>
      </c>
      <c r="B22" s="84" t="s">
        <v>147</v>
      </c>
      <c r="C22" s="79" t="s">
        <v>61</v>
      </c>
      <c r="D22" s="80"/>
      <c r="E22" s="81">
        <v>6171</v>
      </c>
      <c r="F22" s="81">
        <v>5137</v>
      </c>
      <c r="G22" s="80" t="s">
        <v>145</v>
      </c>
      <c r="H22" s="88">
        <v>0</v>
      </c>
      <c r="I22" s="83">
        <v>384.5</v>
      </c>
      <c r="J22" s="88">
        <f>H22+I22</f>
        <v>384.5</v>
      </c>
    </row>
    <row r="23" spans="1:10" ht="12.95" customHeight="1">
      <c r="A23" s="28"/>
      <c r="B23" s="40"/>
      <c r="C23" s="60"/>
      <c r="D23" s="60"/>
      <c r="E23" s="141" t="s">
        <v>20</v>
      </c>
      <c r="F23" s="142"/>
      <c r="G23" s="143"/>
      <c r="H23" s="61">
        <f>SUM(H18:H22)</f>
        <v>1868</v>
      </c>
      <c r="I23" s="61">
        <f>SUM(I18:I22)</f>
        <v>-145.5</v>
      </c>
      <c r="J23" s="61">
        <f>SUM(J18:J22)</f>
        <v>1722.5</v>
      </c>
    </row>
    <row r="24" spans="1:10" ht="12.95" customHeight="1">
      <c r="A24" s="109" t="s">
        <v>21</v>
      </c>
      <c r="B24" s="33"/>
      <c r="C24" s="34"/>
      <c r="D24" s="34"/>
      <c r="E24" s="102"/>
      <c r="F24" s="40"/>
      <c r="G24" s="40"/>
      <c r="H24" s="103"/>
      <c r="I24" s="103"/>
      <c r="J24" s="104"/>
    </row>
    <row r="25" spans="1:10" ht="12.95" customHeight="1">
      <c r="A25" s="130" t="s">
        <v>13</v>
      </c>
      <c r="B25" s="12" t="s">
        <v>118</v>
      </c>
      <c r="C25" s="13"/>
      <c r="D25" s="14"/>
      <c r="E25" s="11">
        <v>5311</v>
      </c>
      <c r="F25" s="11">
        <v>6121</v>
      </c>
      <c r="G25" s="14" t="s">
        <v>114</v>
      </c>
      <c r="H25" s="20">
        <v>10740</v>
      </c>
      <c r="I25" s="16">
        <v>1030</v>
      </c>
      <c r="J25" s="20">
        <f aca="true" t="shared" si="1" ref="J25:J32">H25+I25</f>
        <v>11770</v>
      </c>
    </row>
    <row r="26" spans="1:10" ht="12.95" customHeight="1">
      <c r="A26" s="131"/>
      <c r="B26" s="12" t="s">
        <v>139</v>
      </c>
      <c r="C26" s="13"/>
      <c r="D26" s="14"/>
      <c r="E26" s="11">
        <v>2219</v>
      </c>
      <c r="F26" s="11">
        <v>6121</v>
      </c>
      <c r="G26" s="14" t="s">
        <v>115</v>
      </c>
      <c r="H26" s="20">
        <v>9308</v>
      </c>
      <c r="I26" s="64">
        <v>-500</v>
      </c>
      <c r="J26" s="20">
        <f t="shared" si="1"/>
        <v>8808</v>
      </c>
    </row>
    <row r="27" spans="1:10" ht="12.95" customHeight="1">
      <c r="A27" s="131"/>
      <c r="B27" s="84" t="s">
        <v>125</v>
      </c>
      <c r="C27" s="79" t="s">
        <v>61</v>
      </c>
      <c r="D27" s="80"/>
      <c r="E27" s="81">
        <v>2212</v>
      </c>
      <c r="F27" s="81">
        <v>6121</v>
      </c>
      <c r="G27" s="80" t="s">
        <v>127</v>
      </c>
      <c r="H27" s="88">
        <v>0</v>
      </c>
      <c r="I27" s="83">
        <v>160</v>
      </c>
      <c r="J27" s="88">
        <f t="shared" si="1"/>
        <v>160</v>
      </c>
    </row>
    <row r="28" spans="1:10" ht="12.95" customHeight="1">
      <c r="A28" s="131"/>
      <c r="B28" s="12" t="s">
        <v>126</v>
      </c>
      <c r="C28" s="13"/>
      <c r="D28" s="14"/>
      <c r="E28" s="11">
        <v>3639</v>
      </c>
      <c r="F28" s="11">
        <v>6121</v>
      </c>
      <c r="G28" s="14" t="s">
        <v>128</v>
      </c>
      <c r="H28" s="20">
        <v>675</v>
      </c>
      <c r="I28" s="64">
        <v>-160</v>
      </c>
      <c r="J28" s="20">
        <f t="shared" si="1"/>
        <v>515</v>
      </c>
    </row>
    <row r="29" spans="1:10" ht="12.95" customHeight="1">
      <c r="A29" s="130" t="s">
        <v>14</v>
      </c>
      <c r="B29" s="12" t="s">
        <v>141</v>
      </c>
      <c r="C29" s="13"/>
      <c r="D29" s="14"/>
      <c r="E29" s="11">
        <v>3412</v>
      </c>
      <c r="F29" s="11">
        <v>6121</v>
      </c>
      <c r="G29" s="14" t="s">
        <v>140</v>
      </c>
      <c r="H29" s="20">
        <v>300</v>
      </c>
      <c r="I29" s="64">
        <v>-204.1</v>
      </c>
      <c r="J29" s="20">
        <f t="shared" si="1"/>
        <v>95.9</v>
      </c>
    </row>
    <row r="30" spans="1:10" ht="12.95" customHeight="1">
      <c r="A30" s="132"/>
      <c r="B30" s="84" t="s">
        <v>142</v>
      </c>
      <c r="C30" s="79" t="s">
        <v>61</v>
      </c>
      <c r="D30" s="80"/>
      <c r="E30" s="81">
        <v>3412</v>
      </c>
      <c r="F30" s="81">
        <v>6122</v>
      </c>
      <c r="G30" s="80" t="s">
        <v>135</v>
      </c>
      <c r="H30" s="88">
        <v>0</v>
      </c>
      <c r="I30" s="83">
        <v>204.1</v>
      </c>
      <c r="J30" s="88">
        <f t="shared" si="1"/>
        <v>204.1</v>
      </c>
    </row>
    <row r="31" spans="1:10" ht="12.95" customHeight="1">
      <c r="A31" s="130" t="s">
        <v>68</v>
      </c>
      <c r="B31" s="12" t="s">
        <v>144</v>
      </c>
      <c r="C31" s="13"/>
      <c r="D31" s="14"/>
      <c r="E31" s="114">
        <v>6171</v>
      </c>
      <c r="F31" s="114">
        <v>6121</v>
      </c>
      <c r="G31" s="115" t="s">
        <v>145</v>
      </c>
      <c r="H31" s="101">
        <v>3100</v>
      </c>
      <c r="I31" s="116">
        <v>-475.8</v>
      </c>
      <c r="J31" s="101">
        <f t="shared" si="1"/>
        <v>2624.2</v>
      </c>
    </row>
    <row r="32" spans="1:10" ht="12.95" customHeight="1">
      <c r="A32" s="132"/>
      <c r="B32" s="84" t="s">
        <v>146</v>
      </c>
      <c r="C32" s="79" t="s">
        <v>61</v>
      </c>
      <c r="D32" s="80"/>
      <c r="E32" s="110">
        <v>6171</v>
      </c>
      <c r="F32" s="110">
        <v>6122</v>
      </c>
      <c r="G32" s="111" t="s">
        <v>145</v>
      </c>
      <c r="H32" s="112">
        <v>0</v>
      </c>
      <c r="I32" s="113">
        <v>91.3</v>
      </c>
      <c r="J32" s="112">
        <f t="shared" si="1"/>
        <v>91.3</v>
      </c>
    </row>
    <row r="33" spans="1:10" ht="12.95" customHeight="1">
      <c r="A33" s="30"/>
      <c r="B33" s="29"/>
      <c r="C33" s="30"/>
      <c r="D33" s="30"/>
      <c r="E33" s="133" t="s">
        <v>22</v>
      </c>
      <c r="F33" s="133"/>
      <c r="G33" s="133"/>
      <c r="H33" s="59">
        <f>SUM(H25:H32)</f>
        <v>24123</v>
      </c>
      <c r="I33" s="59">
        <f>SUM(I25:I32)</f>
        <v>145.5</v>
      </c>
      <c r="J33" s="59">
        <f>SUM(J25:J32)</f>
        <v>24268.5</v>
      </c>
    </row>
    <row r="34" spans="1:10" ht="2.25" customHeight="1">
      <c r="A34" s="30"/>
      <c r="B34" s="29"/>
      <c r="C34" s="30"/>
      <c r="D34" s="30"/>
      <c r="E34" s="41"/>
      <c r="F34" s="41"/>
      <c r="G34" s="42"/>
      <c r="H34" s="57"/>
      <c r="I34" s="58"/>
      <c r="J34" s="27"/>
    </row>
    <row r="35" spans="2:10" ht="15">
      <c r="B35" s="43" t="s">
        <v>31</v>
      </c>
      <c r="C35" s="34"/>
      <c r="D35" s="34"/>
      <c r="E35" s="127" t="s">
        <v>15</v>
      </c>
      <c r="F35" s="128"/>
      <c r="G35" s="128"/>
      <c r="H35" s="129"/>
      <c r="I35" s="39">
        <f>I13</f>
        <v>156.00000000000006</v>
      </c>
      <c r="J35" s="39"/>
    </row>
    <row r="36" spans="2:10" ht="15">
      <c r="B36" s="33"/>
      <c r="C36" s="34"/>
      <c r="D36" s="34"/>
      <c r="E36" s="127" t="s">
        <v>23</v>
      </c>
      <c r="F36" s="128"/>
      <c r="G36" s="128"/>
      <c r="H36" s="129"/>
      <c r="I36" s="39">
        <f>I23+I14</f>
        <v>-39.5</v>
      </c>
      <c r="J36" s="18"/>
    </row>
    <row r="37" spans="2:10" ht="15">
      <c r="B37" s="33"/>
      <c r="C37" s="34"/>
      <c r="D37" s="34"/>
      <c r="E37" s="127" t="s">
        <v>24</v>
      </c>
      <c r="F37" s="128"/>
      <c r="G37" s="128"/>
      <c r="H37" s="129"/>
      <c r="I37" s="39">
        <f>I33+I15</f>
        <v>195.5</v>
      </c>
      <c r="J37" s="38"/>
    </row>
    <row r="38" spans="2:10" ht="15">
      <c r="B38" s="33"/>
      <c r="C38" s="34"/>
      <c r="D38" s="34"/>
      <c r="E38" s="127" t="s">
        <v>25</v>
      </c>
      <c r="F38" s="128"/>
      <c r="G38" s="128"/>
      <c r="H38" s="129"/>
      <c r="I38" s="39">
        <f>I36+I37</f>
        <v>156</v>
      </c>
      <c r="J38" s="38"/>
    </row>
    <row r="39" spans="2:10" ht="15">
      <c r="B39" s="33"/>
      <c r="C39" s="34"/>
      <c r="D39" s="34"/>
      <c r="E39" s="120" t="s">
        <v>26</v>
      </c>
      <c r="F39" s="121"/>
      <c r="G39" s="121"/>
      <c r="H39" s="122"/>
      <c r="I39" s="39">
        <f>I35-I38</f>
        <v>0</v>
      </c>
      <c r="J39" s="38"/>
    </row>
    <row r="40" spans="2:10" ht="15">
      <c r="B40" s="33"/>
      <c r="C40" s="34"/>
      <c r="D40" s="34"/>
      <c r="E40" s="120" t="s">
        <v>27</v>
      </c>
      <c r="F40" s="121"/>
      <c r="G40" s="121"/>
      <c r="H40" s="122"/>
      <c r="I40" s="39">
        <v>0</v>
      </c>
      <c r="J40" s="38"/>
    </row>
    <row r="41" spans="5:10" ht="15">
      <c r="E41" s="51" t="s">
        <v>28</v>
      </c>
      <c r="G41" s="33"/>
      <c r="H41" s="52">
        <v>43663</v>
      </c>
      <c r="J41" s="52">
        <v>43663</v>
      </c>
    </row>
    <row r="42" spans="2:10" ht="15">
      <c r="B42" s="43" t="s">
        <v>32</v>
      </c>
      <c r="C42" s="34"/>
      <c r="D42" s="34"/>
      <c r="E42" s="53" t="s">
        <v>29</v>
      </c>
      <c r="F42" s="44"/>
      <c r="G42" s="45"/>
      <c r="H42" s="54">
        <v>603820.73</v>
      </c>
      <c r="I42" s="39">
        <f>I35</f>
        <v>156.00000000000006</v>
      </c>
      <c r="J42" s="39">
        <f>H42+I42</f>
        <v>603976.73</v>
      </c>
    </row>
    <row r="43" spans="2:10" ht="15">
      <c r="B43" s="33"/>
      <c r="C43" s="34"/>
      <c r="D43" s="34"/>
      <c r="E43" s="46" t="s">
        <v>23</v>
      </c>
      <c r="F43" s="47"/>
      <c r="G43" s="37"/>
      <c r="H43" s="55">
        <v>384231.22</v>
      </c>
      <c r="I43" s="39">
        <f>I23+I14</f>
        <v>-39.5</v>
      </c>
      <c r="J43" s="38">
        <f>H43+I43</f>
        <v>384191.72</v>
      </c>
    </row>
    <row r="44" spans="2:10" ht="15">
      <c r="B44" s="33"/>
      <c r="C44" s="34"/>
      <c r="D44" s="34"/>
      <c r="E44" s="28" t="s">
        <v>24</v>
      </c>
      <c r="F44" s="33"/>
      <c r="G44" s="48"/>
      <c r="H44" s="55">
        <v>219589.51</v>
      </c>
      <c r="I44" s="39">
        <f>I33+I15</f>
        <v>195.5</v>
      </c>
      <c r="J44" s="38">
        <f>H44+I44</f>
        <v>219785.01</v>
      </c>
    </row>
    <row r="45" spans="2:10" ht="15">
      <c r="B45" s="52" t="s">
        <v>39</v>
      </c>
      <c r="E45" s="49" t="s">
        <v>111</v>
      </c>
      <c r="F45" s="47"/>
      <c r="G45" s="37"/>
      <c r="H45" s="39">
        <f>H43+H44</f>
        <v>603820.73</v>
      </c>
      <c r="I45" s="39">
        <f>SUM(I43:I44)</f>
        <v>156</v>
      </c>
      <c r="J45" s="39">
        <f>SUM(J43:J44)</f>
        <v>603976.73</v>
      </c>
    </row>
    <row r="46" spans="5:10" ht="15">
      <c r="E46" s="28" t="s">
        <v>18</v>
      </c>
      <c r="F46" s="33"/>
      <c r="G46" s="48"/>
      <c r="H46" s="38">
        <f>H42-H45</f>
        <v>0</v>
      </c>
      <c r="I46" s="39">
        <f>I42-I45</f>
        <v>0</v>
      </c>
      <c r="J46" s="38">
        <f>J42-J45</f>
        <v>0</v>
      </c>
    </row>
    <row r="47" spans="5:10" ht="15">
      <c r="E47" s="49" t="s">
        <v>30</v>
      </c>
      <c r="F47" s="47"/>
      <c r="G47" s="37"/>
      <c r="H47" s="56">
        <v>0</v>
      </c>
      <c r="I47" s="39">
        <v>0</v>
      </c>
      <c r="J47" s="39">
        <f>H47+I47</f>
        <v>0</v>
      </c>
    </row>
  </sheetData>
  <mergeCells count="23">
    <mergeCell ref="E39:H39"/>
    <mergeCell ref="E40:H40"/>
    <mergeCell ref="E33:G33"/>
    <mergeCell ref="E35:H35"/>
    <mergeCell ref="E36:H36"/>
    <mergeCell ref="A31:A32"/>
    <mergeCell ref="E16:G16"/>
    <mergeCell ref="A18:A19"/>
    <mergeCell ref="E37:H37"/>
    <mergeCell ref="E38:H38"/>
    <mergeCell ref="A25:A28"/>
    <mergeCell ref="A29:A30"/>
    <mergeCell ref="E23:G23"/>
    <mergeCell ref="B2:B3"/>
    <mergeCell ref="E2:E3"/>
    <mergeCell ref="F2:F3"/>
    <mergeCell ref="G2:G3"/>
    <mergeCell ref="A5:A7"/>
    <mergeCell ref="A20:A21"/>
    <mergeCell ref="A8:A12"/>
    <mergeCell ref="E13:G13"/>
    <mergeCell ref="E14:G14"/>
    <mergeCell ref="E15:G15"/>
  </mergeCells>
  <conditionalFormatting sqref="C13:D15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16">
    <cfRule type="expression" priority="13" dxfId="2" stopIfTrue="1">
      <formula>$J115="Z"</formula>
    </cfRule>
    <cfRule type="expression" priority="14" dxfId="1" stopIfTrue="1">
      <formula>$J115="T"</formula>
    </cfRule>
    <cfRule type="expression" priority="15" dxfId="0" stopIfTrue="1">
      <formula>$J115="Y"</formula>
    </cfRule>
  </conditionalFormatting>
  <conditionalFormatting sqref="H117">
    <cfRule type="expression" priority="10" dxfId="2" stopIfTrue="1">
      <formula>$J116="Z"</formula>
    </cfRule>
    <cfRule type="expression" priority="11" dxfId="1" stopIfTrue="1">
      <formula>$J116="T"</formula>
    </cfRule>
    <cfRule type="expression" priority="12" dxfId="0" stopIfTrue="1">
      <formula>$J116="Y"</formula>
    </cfRule>
  </conditionalFormatting>
  <conditionalFormatting sqref="H118">
    <cfRule type="expression" priority="7" dxfId="2" stopIfTrue="1">
      <formula>$J117="Z"</formula>
    </cfRule>
    <cfRule type="expression" priority="8" dxfId="1" stopIfTrue="1">
      <formula>$J117="T"</formula>
    </cfRule>
    <cfRule type="expression" priority="9" dxfId="0" stopIfTrue="1">
      <formula>$J117="Y"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42:H44">
    <cfRule type="expression" priority="1" dxfId="2" stopIfTrue="1">
      <formula>$J42="Z"</formula>
    </cfRule>
    <cfRule type="expression" priority="2" dxfId="1" stopIfTrue="1">
      <formula>$J42="T"</formula>
    </cfRule>
    <cfRule type="expression" priority="3" dxfId="0" stopIfTrue="1">
      <formula>$J42="Y"</formula>
    </cfRule>
  </conditionalFormatting>
  <printOptions/>
  <pageMargins left="0.15748031496062992" right="0.15748031496062992" top="0.15748031496062992" bottom="0.15748031496062992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A5" sqref="A5:A18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9.00390625" style="4" customWidth="1"/>
    <col min="10" max="10" width="10.281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36</v>
      </c>
      <c r="B1" s="2"/>
      <c r="C1" s="3"/>
      <c r="D1" s="3"/>
      <c r="H1" s="2" t="s">
        <v>154</v>
      </c>
      <c r="I1" s="2"/>
      <c r="J1" s="1"/>
    </row>
    <row r="2" spans="1:10" s="2" customFormat="1" ht="15">
      <c r="A2" s="5" t="s">
        <v>0</v>
      </c>
      <c r="B2" s="124" t="s">
        <v>1</v>
      </c>
      <c r="C2" s="5"/>
      <c r="D2" s="5" t="s">
        <v>2</v>
      </c>
      <c r="E2" s="124" t="s">
        <v>3</v>
      </c>
      <c r="F2" s="124" t="s">
        <v>4</v>
      </c>
      <c r="G2" s="124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5"/>
      <c r="C3" s="6"/>
      <c r="D3" s="6" t="s">
        <v>10</v>
      </c>
      <c r="E3" s="125"/>
      <c r="F3" s="125"/>
      <c r="G3" s="125"/>
      <c r="H3" s="6" t="s">
        <v>11</v>
      </c>
      <c r="I3" s="6" t="s">
        <v>38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30" t="s">
        <v>13</v>
      </c>
      <c r="B5" s="12" t="s">
        <v>106</v>
      </c>
      <c r="C5" s="13"/>
      <c r="D5" s="11">
        <v>13305</v>
      </c>
      <c r="E5" s="11"/>
      <c r="F5" s="11">
        <v>4122</v>
      </c>
      <c r="G5" s="14" t="s">
        <v>40</v>
      </c>
      <c r="H5" s="20">
        <v>368.02</v>
      </c>
      <c r="I5" s="16">
        <v>245.35</v>
      </c>
      <c r="J5" s="17">
        <f>H5+I5</f>
        <v>613.37</v>
      </c>
    </row>
    <row r="6" spans="1:10" ht="15">
      <c r="A6" s="131"/>
      <c r="B6" s="12" t="s">
        <v>107</v>
      </c>
      <c r="C6" s="13"/>
      <c r="D6" s="11">
        <v>13305</v>
      </c>
      <c r="E6" s="11">
        <v>4356</v>
      </c>
      <c r="F6" s="11">
        <v>5336</v>
      </c>
      <c r="G6" s="14" t="s">
        <v>40</v>
      </c>
      <c r="H6" s="20">
        <v>368.02</v>
      </c>
      <c r="I6" s="16">
        <v>245.35</v>
      </c>
      <c r="J6" s="17">
        <f aca="true" t="shared" si="0" ref="J6:J18">H6+I6</f>
        <v>613.37</v>
      </c>
    </row>
    <row r="7" spans="1:10" ht="15">
      <c r="A7" s="131"/>
      <c r="B7" s="12" t="s">
        <v>41</v>
      </c>
      <c r="C7" s="13"/>
      <c r="D7" s="11">
        <v>13305</v>
      </c>
      <c r="E7" s="11"/>
      <c r="F7" s="11">
        <v>4122</v>
      </c>
      <c r="G7" s="14" t="s">
        <v>42</v>
      </c>
      <c r="H7" s="20">
        <v>5190.36</v>
      </c>
      <c r="I7" s="16">
        <v>3460.24</v>
      </c>
      <c r="J7" s="17">
        <f t="shared" si="0"/>
        <v>8650.599999999999</v>
      </c>
    </row>
    <row r="8" spans="1:10" ht="15">
      <c r="A8" s="131"/>
      <c r="B8" s="12" t="s">
        <v>43</v>
      </c>
      <c r="C8" s="13"/>
      <c r="D8" s="11">
        <v>13305</v>
      </c>
      <c r="E8" s="11">
        <v>4350</v>
      </c>
      <c r="F8" s="11">
        <v>5336</v>
      </c>
      <c r="G8" s="14" t="s">
        <v>42</v>
      </c>
      <c r="H8" s="20">
        <v>5190.36</v>
      </c>
      <c r="I8" s="16">
        <v>3460.24</v>
      </c>
      <c r="J8" s="17">
        <f t="shared" si="0"/>
        <v>8650.599999999999</v>
      </c>
    </row>
    <row r="9" spans="1:10" ht="15">
      <c r="A9" s="131"/>
      <c r="B9" s="12" t="s">
        <v>72</v>
      </c>
      <c r="C9" s="13"/>
      <c r="D9" s="11">
        <v>13305</v>
      </c>
      <c r="E9" s="11"/>
      <c r="F9" s="11">
        <v>4122</v>
      </c>
      <c r="G9" s="14" t="s">
        <v>44</v>
      </c>
      <c r="H9" s="20">
        <v>1344</v>
      </c>
      <c r="I9" s="16">
        <v>896</v>
      </c>
      <c r="J9" s="17">
        <f t="shared" si="0"/>
        <v>2240</v>
      </c>
    </row>
    <row r="10" spans="1:10" ht="15">
      <c r="A10" s="131"/>
      <c r="B10" s="12" t="s">
        <v>71</v>
      </c>
      <c r="C10" s="13"/>
      <c r="D10" s="11">
        <v>13305</v>
      </c>
      <c r="E10" s="11">
        <v>4351</v>
      </c>
      <c r="F10" s="11">
        <v>5336</v>
      </c>
      <c r="G10" s="14" t="s">
        <v>44</v>
      </c>
      <c r="H10" s="20">
        <v>1344</v>
      </c>
      <c r="I10" s="16">
        <v>896</v>
      </c>
      <c r="J10" s="17">
        <f t="shared" si="0"/>
        <v>2240</v>
      </c>
    </row>
    <row r="11" spans="1:10" ht="15">
      <c r="A11" s="131"/>
      <c r="B11" s="12" t="s">
        <v>45</v>
      </c>
      <c r="C11" s="13"/>
      <c r="D11" s="11">
        <v>13305</v>
      </c>
      <c r="E11" s="11"/>
      <c r="F11" s="11">
        <v>4122</v>
      </c>
      <c r="G11" s="14" t="s">
        <v>46</v>
      </c>
      <c r="H11" s="20">
        <v>6728.24</v>
      </c>
      <c r="I11" s="16">
        <v>4485.5</v>
      </c>
      <c r="J11" s="17">
        <f t="shared" si="0"/>
        <v>11213.74</v>
      </c>
    </row>
    <row r="12" spans="1:10" ht="15">
      <c r="A12" s="131"/>
      <c r="B12" s="12" t="s">
        <v>47</v>
      </c>
      <c r="C12" s="13"/>
      <c r="D12" s="11">
        <v>13305</v>
      </c>
      <c r="E12" s="11">
        <v>4350</v>
      </c>
      <c r="F12" s="11">
        <v>5336</v>
      </c>
      <c r="G12" s="14" t="s">
        <v>46</v>
      </c>
      <c r="H12" s="20">
        <v>6728.24</v>
      </c>
      <c r="I12" s="16">
        <v>4485.5</v>
      </c>
      <c r="J12" s="17">
        <f t="shared" si="0"/>
        <v>11213.74</v>
      </c>
    </row>
    <row r="13" spans="1:10" ht="15">
      <c r="A13" s="131"/>
      <c r="B13" s="12" t="s">
        <v>48</v>
      </c>
      <c r="C13" s="13"/>
      <c r="D13" s="11">
        <v>13305</v>
      </c>
      <c r="E13" s="11"/>
      <c r="F13" s="11">
        <v>4122</v>
      </c>
      <c r="G13" s="14" t="s">
        <v>49</v>
      </c>
      <c r="H13" s="20">
        <v>638.78</v>
      </c>
      <c r="I13" s="16">
        <v>425.85</v>
      </c>
      <c r="J13" s="17">
        <f t="shared" si="0"/>
        <v>1064.63</v>
      </c>
    </row>
    <row r="14" spans="1:10" ht="15">
      <c r="A14" s="131"/>
      <c r="B14" s="12" t="s">
        <v>50</v>
      </c>
      <c r="C14" s="13"/>
      <c r="D14" s="11">
        <v>13305</v>
      </c>
      <c r="E14" s="11">
        <v>4359</v>
      </c>
      <c r="F14" s="11">
        <v>5336</v>
      </c>
      <c r="G14" s="14" t="s">
        <v>49</v>
      </c>
      <c r="H14" s="20">
        <v>638.78</v>
      </c>
      <c r="I14" s="16">
        <v>425.85</v>
      </c>
      <c r="J14" s="17">
        <f t="shared" si="0"/>
        <v>1064.63</v>
      </c>
    </row>
    <row r="15" spans="1:10" ht="15">
      <c r="A15" s="131"/>
      <c r="B15" s="12" t="s">
        <v>51</v>
      </c>
      <c r="C15" s="13"/>
      <c r="D15" s="11">
        <v>13305</v>
      </c>
      <c r="E15" s="11"/>
      <c r="F15" s="11">
        <v>4122</v>
      </c>
      <c r="G15" s="14" t="s">
        <v>52</v>
      </c>
      <c r="H15" s="20">
        <v>3584.92</v>
      </c>
      <c r="I15" s="16">
        <v>2389.95</v>
      </c>
      <c r="J15" s="17">
        <f t="shared" si="0"/>
        <v>5974.87</v>
      </c>
    </row>
    <row r="16" spans="1:10" ht="15">
      <c r="A16" s="131"/>
      <c r="B16" s="12" t="s">
        <v>53</v>
      </c>
      <c r="C16" s="13"/>
      <c r="D16" s="11">
        <v>13305</v>
      </c>
      <c r="E16" s="11">
        <v>4357</v>
      </c>
      <c r="F16" s="11">
        <v>5336</v>
      </c>
      <c r="G16" s="14" t="s">
        <v>52</v>
      </c>
      <c r="H16" s="20">
        <v>3584.92</v>
      </c>
      <c r="I16" s="16">
        <v>2389.95</v>
      </c>
      <c r="J16" s="17">
        <f t="shared" si="0"/>
        <v>5974.87</v>
      </c>
    </row>
    <row r="17" spans="1:10" ht="15">
      <c r="A17" s="131"/>
      <c r="B17" s="12" t="s">
        <v>54</v>
      </c>
      <c r="C17" s="13"/>
      <c r="D17" s="11">
        <v>13305</v>
      </c>
      <c r="E17" s="11"/>
      <c r="F17" s="11">
        <v>4122</v>
      </c>
      <c r="G17" s="14" t="s">
        <v>55</v>
      </c>
      <c r="H17" s="20">
        <v>638.78</v>
      </c>
      <c r="I17" s="16">
        <v>425.85</v>
      </c>
      <c r="J17" s="17">
        <f t="shared" si="0"/>
        <v>1064.63</v>
      </c>
    </row>
    <row r="18" spans="1:10" s="24" customFormat="1" ht="15">
      <c r="A18" s="132"/>
      <c r="B18" s="12" t="s">
        <v>56</v>
      </c>
      <c r="C18" s="13"/>
      <c r="D18" s="11">
        <v>13305</v>
      </c>
      <c r="E18" s="11">
        <v>4359</v>
      </c>
      <c r="F18" s="11">
        <v>5336</v>
      </c>
      <c r="G18" s="14" t="s">
        <v>55</v>
      </c>
      <c r="H18" s="20">
        <v>638.78</v>
      </c>
      <c r="I18" s="16">
        <v>425.85</v>
      </c>
      <c r="J18" s="17">
        <f t="shared" si="0"/>
        <v>1064.63</v>
      </c>
    </row>
    <row r="19" spans="1:10" s="24" customFormat="1" ht="15">
      <c r="A19" s="130" t="s">
        <v>14</v>
      </c>
      <c r="B19" s="76" t="s">
        <v>73</v>
      </c>
      <c r="C19" s="13"/>
      <c r="D19" s="14"/>
      <c r="E19" s="11"/>
      <c r="F19" s="11">
        <v>1122</v>
      </c>
      <c r="G19" s="99"/>
      <c r="H19" s="20">
        <v>1</v>
      </c>
      <c r="I19" s="16">
        <v>4360.31</v>
      </c>
      <c r="J19" s="100">
        <f>H19+I19</f>
        <v>4361.31</v>
      </c>
    </row>
    <row r="20" spans="1:10" s="24" customFormat="1" ht="15">
      <c r="A20" s="131"/>
      <c r="B20" s="91" t="s">
        <v>109</v>
      </c>
      <c r="C20" s="92" t="s">
        <v>61</v>
      </c>
      <c r="D20" s="93"/>
      <c r="E20" s="94">
        <v>6399</v>
      </c>
      <c r="F20" s="94">
        <v>5365</v>
      </c>
      <c r="G20" s="117"/>
      <c r="H20" s="96">
        <v>0</v>
      </c>
      <c r="I20" s="97">
        <v>4360.31</v>
      </c>
      <c r="J20" s="98">
        <f>H20+I20</f>
        <v>4360.31</v>
      </c>
    </row>
    <row r="21" spans="1:10" s="24" customFormat="1" ht="15">
      <c r="A21" s="130" t="s">
        <v>68</v>
      </c>
      <c r="B21" s="76" t="s">
        <v>108</v>
      </c>
      <c r="C21" s="13"/>
      <c r="D21" s="14"/>
      <c r="E21" s="11">
        <v>6171</v>
      </c>
      <c r="F21" s="11">
        <v>2322</v>
      </c>
      <c r="G21" s="118" t="s">
        <v>90</v>
      </c>
      <c r="H21" s="20">
        <v>63.63</v>
      </c>
      <c r="I21" s="16">
        <v>2.17</v>
      </c>
      <c r="J21" s="100">
        <f>H21+I21</f>
        <v>65.8</v>
      </c>
    </row>
    <row r="22" spans="1:10" s="24" customFormat="1" ht="15">
      <c r="A22" s="132"/>
      <c r="B22" s="86" t="s">
        <v>110</v>
      </c>
      <c r="C22" s="79" t="s">
        <v>61</v>
      </c>
      <c r="D22" s="80"/>
      <c r="E22" s="81">
        <v>3113</v>
      </c>
      <c r="F22" s="81">
        <v>5901</v>
      </c>
      <c r="G22" s="119" t="s">
        <v>90</v>
      </c>
      <c r="H22" s="88">
        <v>0</v>
      </c>
      <c r="I22" s="89">
        <v>2.17</v>
      </c>
      <c r="J22" s="90">
        <f>H22+I22</f>
        <v>2.17</v>
      </c>
    </row>
    <row r="23" spans="1:10" s="24" customFormat="1" ht="15">
      <c r="A23" s="134" t="s">
        <v>74</v>
      </c>
      <c r="B23" s="12" t="s">
        <v>157</v>
      </c>
      <c r="C23" s="13"/>
      <c r="D23" s="11"/>
      <c r="E23" s="11"/>
      <c r="F23" s="11">
        <v>4216</v>
      </c>
      <c r="G23" s="14" t="s">
        <v>121</v>
      </c>
      <c r="H23" s="20">
        <v>665</v>
      </c>
      <c r="I23" s="16">
        <v>-665</v>
      </c>
      <c r="J23" s="17">
        <f aca="true" t="shared" si="1" ref="J23:J30">H23+I23</f>
        <v>0</v>
      </c>
    </row>
    <row r="24" spans="1:10" s="24" customFormat="1" ht="15">
      <c r="A24" s="134"/>
      <c r="B24" s="84" t="s">
        <v>158</v>
      </c>
      <c r="C24" s="79"/>
      <c r="D24" s="81">
        <v>15974</v>
      </c>
      <c r="E24" s="81"/>
      <c r="F24" s="81">
        <v>4216</v>
      </c>
      <c r="G24" s="80" t="s">
        <v>121</v>
      </c>
      <c r="H24" s="88">
        <v>0</v>
      </c>
      <c r="I24" s="89">
        <v>662.69</v>
      </c>
      <c r="J24" s="108">
        <f t="shared" si="1"/>
        <v>662.69</v>
      </c>
    </row>
    <row r="25" spans="1:10" s="24" customFormat="1" ht="15">
      <c r="A25" s="134"/>
      <c r="B25" s="12" t="s">
        <v>164</v>
      </c>
      <c r="C25" s="13"/>
      <c r="D25" s="11"/>
      <c r="E25" s="11"/>
      <c r="F25" s="11">
        <v>1334</v>
      </c>
      <c r="G25" s="14"/>
      <c r="H25" s="20">
        <v>59.72</v>
      </c>
      <c r="I25" s="16">
        <v>2.31</v>
      </c>
      <c r="J25" s="17">
        <f t="shared" si="1"/>
        <v>62.03</v>
      </c>
    </row>
    <row r="26" spans="1:10" s="24" customFormat="1" ht="15">
      <c r="A26" s="130" t="s">
        <v>79</v>
      </c>
      <c r="B26" s="12" t="s">
        <v>163</v>
      </c>
      <c r="C26" s="13"/>
      <c r="D26" s="11"/>
      <c r="E26" s="11">
        <v>3412</v>
      </c>
      <c r="F26" s="11">
        <v>2132</v>
      </c>
      <c r="G26" s="14" t="s">
        <v>135</v>
      </c>
      <c r="H26" s="20">
        <v>140</v>
      </c>
      <c r="I26" s="16">
        <v>56</v>
      </c>
      <c r="J26" s="17">
        <f t="shared" si="1"/>
        <v>196</v>
      </c>
    </row>
    <row r="27" spans="1:10" s="24" customFormat="1" ht="15">
      <c r="A27" s="131"/>
      <c r="B27" s="12" t="s">
        <v>162</v>
      </c>
      <c r="C27" s="13"/>
      <c r="D27" s="11"/>
      <c r="E27" s="11">
        <v>3412</v>
      </c>
      <c r="F27" s="11">
        <v>5139</v>
      </c>
      <c r="G27" s="14" t="s">
        <v>135</v>
      </c>
      <c r="H27" s="20">
        <v>140</v>
      </c>
      <c r="I27" s="16">
        <v>56</v>
      </c>
      <c r="J27" s="17">
        <f t="shared" si="1"/>
        <v>196</v>
      </c>
    </row>
    <row r="28" spans="1:10" s="24" customFormat="1" ht="15">
      <c r="A28" s="134" t="s">
        <v>91</v>
      </c>
      <c r="B28" s="12" t="s">
        <v>161</v>
      </c>
      <c r="C28" s="13"/>
      <c r="D28" s="11"/>
      <c r="E28" s="11">
        <v>3412</v>
      </c>
      <c r="F28" s="11">
        <v>2132</v>
      </c>
      <c r="G28" s="14" t="s">
        <v>136</v>
      </c>
      <c r="H28" s="20">
        <v>300</v>
      </c>
      <c r="I28" s="16">
        <v>100</v>
      </c>
      <c r="J28" s="17">
        <f t="shared" si="1"/>
        <v>400</v>
      </c>
    </row>
    <row r="29" spans="1:10" s="24" customFormat="1" ht="15">
      <c r="A29" s="134"/>
      <c r="B29" s="12" t="s">
        <v>160</v>
      </c>
      <c r="C29" s="13"/>
      <c r="D29" s="11"/>
      <c r="E29" s="11">
        <v>3412</v>
      </c>
      <c r="F29" s="11">
        <v>5171</v>
      </c>
      <c r="G29" s="14" t="s">
        <v>136</v>
      </c>
      <c r="H29" s="20">
        <v>105</v>
      </c>
      <c r="I29" s="16">
        <v>50</v>
      </c>
      <c r="J29" s="17">
        <f t="shared" si="1"/>
        <v>155</v>
      </c>
    </row>
    <row r="30" spans="1:10" s="24" customFormat="1" ht="15">
      <c r="A30" s="134"/>
      <c r="B30" s="84" t="s">
        <v>159</v>
      </c>
      <c r="C30" s="79" t="s">
        <v>61</v>
      </c>
      <c r="D30" s="81"/>
      <c r="E30" s="81">
        <v>3412</v>
      </c>
      <c r="F30" s="81">
        <v>6121</v>
      </c>
      <c r="G30" s="80" t="s">
        <v>136</v>
      </c>
      <c r="H30" s="88">
        <v>0</v>
      </c>
      <c r="I30" s="89">
        <v>50</v>
      </c>
      <c r="J30" s="108">
        <f t="shared" si="1"/>
        <v>50</v>
      </c>
    </row>
    <row r="31" spans="1:10" s="24" customFormat="1" ht="15">
      <c r="A31" s="21"/>
      <c r="B31" s="22"/>
      <c r="C31" s="23"/>
      <c r="D31" s="23"/>
      <c r="E31" s="126" t="s">
        <v>15</v>
      </c>
      <c r="F31" s="126"/>
      <c r="G31" s="126"/>
      <c r="H31" s="19">
        <f>H5+H7+H9+H11+H13+H15+H17+H19+H21+H23+H24+H25+H26+H28</f>
        <v>19722.45</v>
      </c>
      <c r="I31" s="19">
        <f>I5+I7+I9+I11+I13+I15+I17+I19+I21+I23+I24+I25+I26+I28</f>
        <v>16847.219999999998</v>
      </c>
      <c r="J31" s="19">
        <f>J5+J7+J9+J11+J13+J15+J17+J19+J21+J23+J24+J25+J26+J28</f>
        <v>36569.670000000006</v>
      </c>
    </row>
    <row r="32" spans="1:10" s="24" customFormat="1" ht="15">
      <c r="A32" s="21"/>
      <c r="B32" s="25" t="s">
        <v>33</v>
      </c>
      <c r="C32" s="23"/>
      <c r="D32" s="23"/>
      <c r="E32" s="140" t="s">
        <v>16</v>
      </c>
      <c r="F32" s="140"/>
      <c r="G32" s="140"/>
      <c r="H32" s="19">
        <f>H6+H8+H10+H12+H14+H16+H18+H20+H22+H27+H29</f>
        <v>18738.1</v>
      </c>
      <c r="I32" s="19">
        <f>I6+I8+I10+I12+I14+I16+I18+I20+I22+I27+I29</f>
        <v>16797.219999999998</v>
      </c>
      <c r="J32" s="19">
        <f>J6+J8+J10+J12+J14+J16+J18+J20+J22+J27+J29</f>
        <v>35535.32</v>
      </c>
    </row>
    <row r="33" spans="1:10" ht="15">
      <c r="A33" s="21"/>
      <c r="B33" s="26"/>
      <c r="C33" s="23"/>
      <c r="D33" s="23"/>
      <c r="E33" s="123" t="s">
        <v>17</v>
      </c>
      <c r="F33" s="123"/>
      <c r="G33" s="123"/>
      <c r="H33" s="62">
        <f>H30</f>
        <v>0</v>
      </c>
      <c r="I33" s="62">
        <f>I30</f>
        <v>50</v>
      </c>
      <c r="J33" s="62">
        <f>J30</f>
        <v>50</v>
      </c>
    </row>
    <row r="34" spans="1:10" ht="15">
      <c r="A34" s="28"/>
      <c r="B34" s="29"/>
      <c r="C34" s="30"/>
      <c r="D34" s="30"/>
      <c r="E34" s="123" t="s">
        <v>18</v>
      </c>
      <c r="F34" s="123"/>
      <c r="G34" s="123"/>
      <c r="H34" s="31">
        <f>H31-H32-H33</f>
        <v>984.3500000000022</v>
      </c>
      <c r="I34" s="31">
        <f>I31-I32-I33</f>
        <v>0</v>
      </c>
      <c r="J34" s="31">
        <f>J31-J32-J33</f>
        <v>984.3500000000058</v>
      </c>
    </row>
    <row r="35" spans="1:11" ht="15">
      <c r="A35" s="32" t="s">
        <v>19</v>
      </c>
      <c r="B35" s="33"/>
      <c r="C35" s="34"/>
      <c r="D35" s="34"/>
      <c r="E35" s="35"/>
      <c r="F35" s="33"/>
      <c r="G35" s="33"/>
      <c r="H35" s="36"/>
      <c r="I35" s="36"/>
      <c r="J35" s="73"/>
      <c r="K35" s="33"/>
    </row>
    <row r="36" spans="1:10" ht="15">
      <c r="A36" s="130" t="s">
        <v>13</v>
      </c>
      <c r="B36" s="63" t="s">
        <v>62</v>
      </c>
      <c r="C36" s="13"/>
      <c r="D36" s="14" t="s">
        <v>57</v>
      </c>
      <c r="E36" s="11">
        <v>4359</v>
      </c>
      <c r="F36" s="11">
        <v>5175</v>
      </c>
      <c r="G36" s="14" t="s">
        <v>58</v>
      </c>
      <c r="H36" s="20">
        <v>129</v>
      </c>
      <c r="I36" s="16">
        <v>-5</v>
      </c>
      <c r="J36" s="15">
        <f aca="true" t="shared" si="2" ref="J36:J55">H36+I36</f>
        <v>124</v>
      </c>
    </row>
    <row r="37" spans="1:10" ht="15">
      <c r="A37" s="131"/>
      <c r="B37" s="78" t="s">
        <v>60</v>
      </c>
      <c r="C37" s="79" t="s">
        <v>61</v>
      </c>
      <c r="D37" s="80" t="s">
        <v>59</v>
      </c>
      <c r="E37" s="81">
        <v>4359</v>
      </c>
      <c r="F37" s="81">
        <v>5424</v>
      </c>
      <c r="G37" s="80" t="s">
        <v>58</v>
      </c>
      <c r="H37" s="82">
        <v>0</v>
      </c>
      <c r="I37" s="83">
        <v>5</v>
      </c>
      <c r="J37" s="82">
        <f t="shared" si="2"/>
        <v>5</v>
      </c>
    </row>
    <row r="38" spans="1:10" ht="15">
      <c r="A38" s="131"/>
      <c r="B38" s="63" t="s">
        <v>63</v>
      </c>
      <c r="C38" s="13"/>
      <c r="D38" s="14" t="s">
        <v>57</v>
      </c>
      <c r="E38" s="11">
        <v>4359</v>
      </c>
      <c r="F38" s="11">
        <v>5139</v>
      </c>
      <c r="G38" s="14" t="s">
        <v>58</v>
      </c>
      <c r="H38" s="15">
        <v>165</v>
      </c>
      <c r="I38" s="64">
        <v>-50</v>
      </c>
      <c r="J38" s="15">
        <f t="shared" si="2"/>
        <v>115</v>
      </c>
    </row>
    <row r="39" spans="1:10" ht="15">
      <c r="A39" s="132"/>
      <c r="B39" s="63" t="s">
        <v>64</v>
      </c>
      <c r="C39" s="13"/>
      <c r="D39" s="14" t="s">
        <v>59</v>
      </c>
      <c r="E39" s="11">
        <v>4359</v>
      </c>
      <c r="F39" s="11">
        <v>5137</v>
      </c>
      <c r="G39" s="14" t="s">
        <v>58</v>
      </c>
      <c r="H39" s="15">
        <v>62</v>
      </c>
      <c r="I39" s="64">
        <v>50</v>
      </c>
      <c r="J39" s="15">
        <f t="shared" si="2"/>
        <v>112</v>
      </c>
    </row>
    <row r="40" spans="1:10" ht="15">
      <c r="A40" s="130" t="s">
        <v>14</v>
      </c>
      <c r="B40" s="63" t="s">
        <v>65</v>
      </c>
      <c r="C40" s="13"/>
      <c r="D40" s="14" t="s">
        <v>59</v>
      </c>
      <c r="E40" s="11">
        <v>4399</v>
      </c>
      <c r="F40" s="11">
        <v>5011</v>
      </c>
      <c r="G40" s="14" t="s">
        <v>67</v>
      </c>
      <c r="H40" s="15">
        <v>485</v>
      </c>
      <c r="I40" s="64">
        <v>-7</v>
      </c>
      <c r="J40" s="15">
        <f t="shared" si="2"/>
        <v>478</v>
      </c>
    </row>
    <row r="41" spans="1:10" ht="15">
      <c r="A41" s="131"/>
      <c r="B41" s="84" t="s">
        <v>66</v>
      </c>
      <c r="C41" s="79" t="s">
        <v>61</v>
      </c>
      <c r="D41" s="84">
        <v>104513013</v>
      </c>
      <c r="E41" s="81">
        <v>4399</v>
      </c>
      <c r="F41" s="81">
        <v>5424</v>
      </c>
      <c r="G41" s="80" t="s">
        <v>67</v>
      </c>
      <c r="H41" s="82">
        <v>0</v>
      </c>
      <c r="I41" s="85">
        <v>7</v>
      </c>
      <c r="J41" s="82">
        <f t="shared" si="2"/>
        <v>7</v>
      </c>
    </row>
    <row r="42" spans="1:10" ht="15">
      <c r="A42" s="130" t="s">
        <v>68</v>
      </c>
      <c r="B42" s="12" t="s">
        <v>69</v>
      </c>
      <c r="C42" s="13"/>
      <c r="D42" s="14"/>
      <c r="E42" s="11">
        <v>5212</v>
      </c>
      <c r="F42" s="11">
        <v>5137</v>
      </c>
      <c r="G42" s="14"/>
      <c r="H42" s="15">
        <v>100</v>
      </c>
      <c r="I42" s="19">
        <v>-25</v>
      </c>
      <c r="J42" s="15">
        <f t="shared" si="2"/>
        <v>75</v>
      </c>
    </row>
    <row r="43" spans="1:10" ht="15">
      <c r="A43" s="132"/>
      <c r="B43" s="12" t="s">
        <v>75</v>
      </c>
      <c r="C43" s="13"/>
      <c r="D43" s="14"/>
      <c r="E43" s="11">
        <v>5512</v>
      </c>
      <c r="F43" s="11">
        <v>5137</v>
      </c>
      <c r="G43" s="14" t="s">
        <v>70</v>
      </c>
      <c r="H43" s="20">
        <v>30</v>
      </c>
      <c r="I43" s="16">
        <v>25</v>
      </c>
      <c r="J43" s="20">
        <f t="shared" si="2"/>
        <v>55</v>
      </c>
    </row>
    <row r="44" spans="1:10" ht="15">
      <c r="A44" s="134" t="s">
        <v>74</v>
      </c>
      <c r="B44" s="12" t="s">
        <v>77</v>
      </c>
      <c r="C44" s="13"/>
      <c r="D44" s="14"/>
      <c r="E44" s="11">
        <v>4379</v>
      </c>
      <c r="F44" s="11">
        <v>5169</v>
      </c>
      <c r="G44" s="14" t="s">
        <v>78</v>
      </c>
      <c r="H44" s="20">
        <v>32</v>
      </c>
      <c r="I44" s="64">
        <v>-0.5</v>
      </c>
      <c r="J44" s="20">
        <f t="shared" si="2"/>
        <v>31.5</v>
      </c>
    </row>
    <row r="45" spans="1:10" ht="15">
      <c r="A45" s="134"/>
      <c r="B45" s="76" t="s">
        <v>151</v>
      </c>
      <c r="C45" s="12"/>
      <c r="D45" s="12"/>
      <c r="E45" s="11">
        <v>4379</v>
      </c>
      <c r="F45" s="11">
        <v>5175</v>
      </c>
      <c r="G45" s="14" t="s">
        <v>78</v>
      </c>
      <c r="H45" s="20">
        <v>17</v>
      </c>
      <c r="I45" s="64">
        <v>0.5</v>
      </c>
      <c r="J45" s="20">
        <f t="shared" si="2"/>
        <v>17.5</v>
      </c>
    </row>
    <row r="46" spans="1:10" ht="15">
      <c r="A46" s="134" t="s">
        <v>79</v>
      </c>
      <c r="B46" s="76" t="s">
        <v>80</v>
      </c>
      <c r="C46" s="12"/>
      <c r="D46" s="12"/>
      <c r="E46" s="11">
        <v>3399</v>
      </c>
      <c r="F46" s="11">
        <v>5222</v>
      </c>
      <c r="G46" s="14" t="s">
        <v>81</v>
      </c>
      <c r="H46" s="20">
        <v>55</v>
      </c>
      <c r="I46" s="64">
        <v>-10</v>
      </c>
      <c r="J46" s="20">
        <f t="shared" si="2"/>
        <v>45</v>
      </c>
    </row>
    <row r="47" spans="1:10" ht="15">
      <c r="A47" s="134"/>
      <c r="B47" s="86" t="s">
        <v>82</v>
      </c>
      <c r="C47" s="79" t="s">
        <v>61</v>
      </c>
      <c r="D47" s="84"/>
      <c r="E47" s="81">
        <v>3399</v>
      </c>
      <c r="F47" s="81">
        <v>5169</v>
      </c>
      <c r="G47" s="80" t="s">
        <v>81</v>
      </c>
      <c r="H47" s="88">
        <v>0</v>
      </c>
      <c r="I47" s="83">
        <v>10</v>
      </c>
      <c r="J47" s="88">
        <f t="shared" si="2"/>
        <v>10</v>
      </c>
    </row>
    <row r="48" spans="1:10" ht="15">
      <c r="A48" s="134"/>
      <c r="B48" s="12" t="s">
        <v>83</v>
      </c>
      <c r="C48" s="13"/>
      <c r="D48" s="14"/>
      <c r="E48" s="11">
        <v>3399</v>
      </c>
      <c r="F48" s="11">
        <v>5222</v>
      </c>
      <c r="G48" s="14" t="s">
        <v>81</v>
      </c>
      <c r="H48" s="20">
        <v>45</v>
      </c>
      <c r="I48" s="64">
        <v>-5</v>
      </c>
      <c r="J48" s="20">
        <f t="shared" si="2"/>
        <v>40</v>
      </c>
    </row>
    <row r="49" spans="1:10" ht="15">
      <c r="A49" s="134"/>
      <c r="B49" s="86" t="s">
        <v>155</v>
      </c>
      <c r="C49" s="79" t="s">
        <v>61</v>
      </c>
      <c r="D49" s="80"/>
      <c r="E49" s="81">
        <v>3326</v>
      </c>
      <c r="F49" s="81">
        <v>5222</v>
      </c>
      <c r="G49" s="80" t="s">
        <v>84</v>
      </c>
      <c r="H49" s="88">
        <v>0</v>
      </c>
      <c r="I49" s="83">
        <v>5</v>
      </c>
      <c r="J49" s="88">
        <f t="shared" si="2"/>
        <v>5</v>
      </c>
    </row>
    <row r="50" spans="1:10" ht="15">
      <c r="A50" s="134"/>
      <c r="B50" s="12" t="s">
        <v>86</v>
      </c>
      <c r="C50" s="13"/>
      <c r="D50" s="14"/>
      <c r="E50" s="11">
        <v>3399</v>
      </c>
      <c r="F50" s="11">
        <v>5222</v>
      </c>
      <c r="G50" s="14" t="s">
        <v>81</v>
      </c>
      <c r="H50" s="20">
        <v>40</v>
      </c>
      <c r="I50" s="64">
        <v>-7</v>
      </c>
      <c r="J50" s="20">
        <f t="shared" si="2"/>
        <v>33</v>
      </c>
    </row>
    <row r="51" spans="1:10" ht="15">
      <c r="A51" s="134"/>
      <c r="B51" s="86" t="s">
        <v>156</v>
      </c>
      <c r="C51" s="79" t="s">
        <v>61</v>
      </c>
      <c r="D51" s="80"/>
      <c r="E51" s="81">
        <v>5512</v>
      </c>
      <c r="F51" s="81">
        <v>5222</v>
      </c>
      <c r="G51" s="80" t="s">
        <v>85</v>
      </c>
      <c r="H51" s="88">
        <v>0</v>
      </c>
      <c r="I51" s="83">
        <v>7</v>
      </c>
      <c r="J51" s="88">
        <f t="shared" si="2"/>
        <v>7</v>
      </c>
    </row>
    <row r="52" spans="1:10" ht="15">
      <c r="A52" s="134"/>
      <c r="B52" s="76" t="s">
        <v>89</v>
      </c>
      <c r="C52" s="13"/>
      <c r="D52" s="14"/>
      <c r="E52" s="11">
        <v>3319</v>
      </c>
      <c r="F52" s="11">
        <v>5169</v>
      </c>
      <c r="G52" s="14"/>
      <c r="H52" s="20">
        <v>100</v>
      </c>
      <c r="I52" s="64">
        <v>-90</v>
      </c>
      <c r="J52" s="20">
        <f t="shared" si="2"/>
        <v>10</v>
      </c>
    </row>
    <row r="53" spans="1:10" ht="15">
      <c r="A53" s="134" t="s">
        <v>91</v>
      </c>
      <c r="B53" s="76" t="s">
        <v>93</v>
      </c>
      <c r="C53" s="13"/>
      <c r="D53" s="14"/>
      <c r="E53" s="11">
        <v>3632</v>
      </c>
      <c r="F53" s="11">
        <v>5171</v>
      </c>
      <c r="G53" s="14" t="s">
        <v>92</v>
      </c>
      <c r="H53" s="20">
        <v>750</v>
      </c>
      <c r="I53" s="64">
        <v>390</v>
      </c>
      <c r="J53" s="20">
        <f t="shared" si="2"/>
        <v>1140</v>
      </c>
    </row>
    <row r="54" spans="1:10" ht="15">
      <c r="A54" s="134"/>
      <c r="B54" s="76" t="s">
        <v>113</v>
      </c>
      <c r="C54" s="13"/>
      <c r="D54" s="14"/>
      <c r="E54" s="11">
        <v>2219</v>
      </c>
      <c r="F54" s="11">
        <v>5171</v>
      </c>
      <c r="G54" s="14" t="s">
        <v>112</v>
      </c>
      <c r="H54" s="20">
        <v>2800</v>
      </c>
      <c r="I54" s="64">
        <v>100</v>
      </c>
      <c r="J54" s="20">
        <f t="shared" si="2"/>
        <v>2900</v>
      </c>
    </row>
    <row r="55" spans="1:10" ht="15">
      <c r="A55" s="134"/>
      <c r="B55" s="76" t="s">
        <v>99</v>
      </c>
      <c r="C55" s="13"/>
      <c r="D55" s="14"/>
      <c r="E55" s="11">
        <v>2219</v>
      </c>
      <c r="F55" s="11">
        <v>5171</v>
      </c>
      <c r="G55" s="14" t="s">
        <v>98</v>
      </c>
      <c r="H55" s="20">
        <v>1400</v>
      </c>
      <c r="I55" s="64">
        <v>-100</v>
      </c>
      <c r="J55" s="20">
        <f t="shared" si="2"/>
        <v>1300</v>
      </c>
    </row>
    <row r="56" spans="1:10" ht="15">
      <c r="A56" s="134" t="s">
        <v>148</v>
      </c>
      <c r="B56" s="63" t="s">
        <v>119</v>
      </c>
      <c r="C56" s="13"/>
      <c r="D56" s="14"/>
      <c r="E56" s="11">
        <v>2212</v>
      </c>
      <c r="F56" s="11">
        <v>5171</v>
      </c>
      <c r="G56" s="14" t="s">
        <v>116</v>
      </c>
      <c r="H56" s="20">
        <v>350</v>
      </c>
      <c r="I56" s="16">
        <v>-350</v>
      </c>
      <c r="J56" s="15">
        <f>H56+I56</f>
        <v>0</v>
      </c>
    </row>
    <row r="57" spans="1:10" ht="15">
      <c r="A57" s="134"/>
      <c r="B57" s="63" t="s">
        <v>120</v>
      </c>
      <c r="C57" s="13"/>
      <c r="D57" s="14"/>
      <c r="E57" s="11">
        <v>2219</v>
      </c>
      <c r="F57" s="11">
        <v>5171</v>
      </c>
      <c r="G57" s="14" t="s">
        <v>117</v>
      </c>
      <c r="H57" s="15">
        <v>1400</v>
      </c>
      <c r="I57" s="64">
        <v>-180</v>
      </c>
      <c r="J57" s="15">
        <f>H57+I57</f>
        <v>1220</v>
      </c>
    </row>
    <row r="58" spans="1:10" ht="15">
      <c r="A58" s="134" t="s">
        <v>149</v>
      </c>
      <c r="B58" s="12" t="s">
        <v>131</v>
      </c>
      <c r="C58" s="13"/>
      <c r="D58" s="14"/>
      <c r="E58" s="11">
        <v>5512</v>
      </c>
      <c r="F58" s="11">
        <v>5021</v>
      </c>
      <c r="G58" s="105" t="s">
        <v>70</v>
      </c>
      <c r="H58" s="15">
        <v>75</v>
      </c>
      <c r="I58" s="106">
        <v>-20</v>
      </c>
      <c r="J58" s="15">
        <f>H58+I58</f>
        <v>55</v>
      </c>
    </row>
    <row r="59" spans="1:10" ht="15">
      <c r="A59" s="134"/>
      <c r="B59" s="12" t="s">
        <v>130</v>
      </c>
      <c r="C59" s="13"/>
      <c r="D59" s="14"/>
      <c r="E59" s="11">
        <v>5512</v>
      </c>
      <c r="F59" s="11">
        <v>5021</v>
      </c>
      <c r="G59" s="105" t="s">
        <v>129</v>
      </c>
      <c r="H59" s="15">
        <v>43</v>
      </c>
      <c r="I59" s="106">
        <v>20</v>
      </c>
      <c r="J59" s="15">
        <f>H59+I59</f>
        <v>63</v>
      </c>
    </row>
    <row r="60" spans="1:10" ht="15">
      <c r="A60" s="77" t="s">
        <v>150</v>
      </c>
      <c r="B60" s="84" t="s">
        <v>147</v>
      </c>
      <c r="C60" s="79" t="s">
        <v>61</v>
      </c>
      <c r="D60" s="80"/>
      <c r="E60" s="81">
        <v>6171</v>
      </c>
      <c r="F60" s="81">
        <v>5137</v>
      </c>
      <c r="G60" s="80" t="s">
        <v>145</v>
      </c>
      <c r="H60" s="88">
        <v>0</v>
      </c>
      <c r="I60" s="83">
        <v>384.5</v>
      </c>
      <c r="J60" s="88">
        <f>H60+I60</f>
        <v>384.5</v>
      </c>
    </row>
    <row r="61" spans="1:10" ht="12.95" customHeight="1">
      <c r="A61" s="33"/>
      <c r="B61" s="40"/>
      <c r="C61" s="60"/>
      <c r="D61" s="60"/>
      <c r="E61" s="141" t="s">
        <v>20</v>
      </c>
      <c r="F61" s="142"/>
      <c r="G61" s="143"/>
      <c r="H61" s="61">
        <f>SUM(H36:H60)</f>
        <v>8078</v>
      </c>
      <c r="I61" s="61">
        <f>SUM(I36:I60)</f>
        <v>154.5</v>
      </c>
      <c r="J61" s="61">
        <f>SUM(J36:J60)</f>
        <v>8232.5</v>
      </c>
    </row>
    <row r="62" spans="1:10" ht="12.95" customHeight="1">
      <c r="A62" s="75" t="s">
        <v>21</v>
      </c>
      <c r="B62" s="33"/>
      <c r="C62" s="34"/>
      <c r="D62" s="34"/>
      <c r="E62" s="102"/>
      <c r="F62" s="40"/>
      <c r="G62" s="40"/>
      <c r="H62" s="103"/>
      <c r="I62" s="103"/>
      <c r="J62" s="104"/>
    </row>
    <row r="63" spans="1:10" ht="12.95" customHeight="1">
      <c r="A63" s="77" t="s">
        <v>13</v>
      </c>
      <c r="B63" s="12" t="s">
        <v>94</v>
      </c>
      <c r="C63" s="13"/>
      <c r="D63" s="14"/>
      <c r="E63" s="11">
        <v>3319</v>
      </c>
      <c r="F63" s="11">
        <v>6127</v>
      </c>
      <c r="G63" s="14"/>
      <c r="H63" s="20">
        <v>356.5</v>
      </c>
      <c r="I63" s="64">
        <v>90</v>
      </c>
      <c r="J63" s="20">
        <f aca="true" t="shared" si="3" ref="J63:J76">H63+I63</f>
        <v>446.5</v>
      </c>
    </row>
    <row r="64" spans="1:10" ht="12.95" customHeight="1">
      <c r="A64" s="134" t="s">
        <v>14</v>
      </c>
      <c r="B64" s="12" t="s">
        <v>95</v>
      </c>
      <c r="C64" s="13"/>
      <c r="D64" s="14"/>
      <c r="E64" s="11">
        <v>3632</v>
      </c>
      <c r="F64" s="11">
        <v>6121</v>
      </c>
      <c r="G64" s="14" t="s">
        <v>96</v>
      </c>
      <c r="H64" s="20">
        <v>1100</v>
      </c>
      <c r="I64" s="64">
        <v>-228</v>
      </c>
      <c r="J64" s="20">
        <f t="shared" si="3"/>
        <v>872</v>
      </c>
    </row>
    <row r="65" spans="1:10" ht="12.95" customHeight="1">
      <c r="A65" s="134"/>
      <c r="B65" s="12" t="s">
        <v>102</v>
      </c>
      <c r="C65" s="13"/>
      <c r="D65" s="14"/>
      <c r="E65" s="11">
        <v>3632</v>
      </c>
      <c r="F65" s="11">
        <v>6121</v>
      </c>
      <c r="G65" s="14" t="s">
        <v>97</v>
      </c>
      <c r="H65" s="20">
        <v>560</v>
      </c>
      <c r="I65" s="64">
        <v>-162</v>
      </c>
      <c r="J65" s="20">
        <f t="shared" si="3"/>
        <v>398</v>
      </c>
    </row>
    <row r="66" spans="1:10" ht="12.95" customHeight="1">
      <c r="A66" s="134"/>
      <c r="B66" s="12" t="s">
        <v>101</v>
      </c>
      <c r="C66" s="13"/>
      <c r="D66" s="14"/>
      <c r="E66" s="11">
        <v>2219</v>
      </c>
      <c r="F66" s="11">
        <v>6121</v>
      </c>
      <c r="G66" s="14" t="s">
        <v>100</v>
      </c>
      <c r="H66" s="20">
        <v>850</v>
      </c>
      <c r="I66" s="64">
        <v>798</v>
      </c>
      <c r="J66" s="20">
        <f t="shared" si="3"/>
        <v>1648</v>
      </c>
    </row>
    <row r="67" spans="1:10" ht="12.95" customHeight="1">
      <c r="A67" s="134"/>
      <c r="B67" s="12" t="s">
        <v>103</v>
      </c>
      <c r="C67" s="13"/>
      <c r="D67" s="14"/>
      <c r="E67" s="11">
        <v>3632</v>
      </c>
      <c r="F67" s="11">
        <v>6121</v>
      </c>
      <c r="G67" s="14" t="s">
        <v>97</v>
      </c>
      <c r="H67" s="20">
        <v>398</v>
      </c>
      <c r="I67" s="64">
        <v>-398</v>
      </c>
      <c r="J67" s="20">
        <f t="shared" si="3"/>
        <v>0</v>
      </c>
    </row>
    <row r="68" spans="1:10" ht="12.95" customHeight="1">
      <c r="A68" s="134"/>
      <c r="B68" s="12" t="s">
        <v>104</v>
      </c>
      <c r="C68" s="13"/>
      <c r="D68" s="14"/>
      <c r="E68" s="11">
        <v>2219</v>
      </c>
      <c r="F68" s="11">
        <v>6121</v>
      </c>
      <c r="G68" s="14" t="s">
        <v>105</v>
      </c>
      <c r="H68" s="20">
        <v>500</v>
      </c>
      <c r="I68" s="64">
        <v>-400</v>
      </c>
      <c r="J68" s="101">
        <f t="shared" si="3"/>
        <v>100</v>
      </c>
    </row>
    <row r="69" spans="1:10" ht="12.95" customHeight="1">
      <c r="A69" s="130" t="s">
        <v>68</v>
      </c>
      <c r="B69" s="12" t="s">
        <v>153</v>
      </c>
      <c r="C69" s="13"/>
      <c r="D69" s="14"/>
      <c r="E69" s="11">
        <v>5311</v>
      </c>
      <c r="F69" s="11">
        <v>6121</v>
      </c>
      <c r="G69" s="14" t="s">
        <v>114</v>
      </c>
      <c r="H69" s="20">
        <v>10740</v>
      </c>
      <c r="I69" s="16">
        <v>1030</v>
      </c>
      <c r="J69" s="20">
        <f t="shared" si="3"/>
        <v>11770</v>
      </c>
    </row>
    <row r="70" spans="1:10" ht="12.95" customHeight="1">
      <c r="A70" s="131"/>
      <c r="B70" s="12" t="s">
        <v>152</v>
      </c>
      <c r="C70" s="13"/>
      <c r="D70" s="14"/>
      <c r="E70" s="11">
        <v>2219</v>
      </c>
      <c r="F70" s="11">
        <v>6121</v>
      </c>
      <c r="G70" s="14" t="s">
        <v>115</v>
      </c>
      <c r="H70" s="20">
        <v>9308</v>
      </c>
      <c r="I70" s="64">
        <v>-500</v>
      </c>
      <c r="J70" s="20">
        <f t="shared" si="3"/>
        <v>8808</v>
      </c>
    </row>
    <row r="71" spans="1:10" ht="12.95" customHeight="1">
      <c r="A71" s="131"/>
      <c r="B71" s="84" t="s">
        <v>125</v>
      </c>
      <c r="C71" s="79" t="s">
        <v>61</v>
      </c>
      <c r="D71" s="80"/>
      <c r="E71" s="81">
        <v>2212</v>
      </c>
      <c r="F71" s="81">
        <v>6121</v>
      </c>
      <c r="G71" s="80" t="s">
        <v>127</v>
      </c>
      <c r="H71" s="88">
        <v>0</v>
      </c>
      <c r="I71" s="83">
        <v>160</v>
      </c>
      <c r="J71" s="88">
        <f t="shared" si="3"/>
        <v>160</v>
      </c>
    </row>
    <row r="72" spans="1:10" ht="12.95" customHeight="1">
      <c r="A72" s="131"/>
      <c r="B72" s="12" t="s">
        <v>126</v>
      </c>
      <c r="C72" s="13"/>
      <c r="D72" s="14"/>
      <c r="E72" s="11">
        <v>3639</v>
      </c>
      <c r="F72" s="11">
        <v>6121</v>
      </c>
      <c r="G72" s="14" t="s">
        <v>128</v>
      </c>
      <c r="H72" s="20">
        <v>675</v>
      </c>
      <c r="I72" s="64">
        <v>-160</v>
      </c>
      <c r="J72" s="20">
        <f t="shared" si="3"/>
        <v>515</v>
      </c>
    </row>
    <row r="73" spans="1:10" ht="12.95" customHeight="1">
      <c r="A73" s="130" t="s">
        <v>74</v>
      </c>
      <c r="B73" s="12" t="s">
        <v>141</v>
      </c>
      <c r="C73" s="13"/>
      <c r="D73" s="14"/>
      <c r="E73" s="11">
        <v>3412</v>
      </c>
      <c r="F73" s="11">
        <v>6121</v>
      </c>
      <c r="G73" s="14" t="s">
        <v>140</v>
      </c>
      <c r="H73" s="20">
        <v>300</v>
      </c>
      <c r="I73" s="64">
        <v>-204.1</v>
      </c>
      <c r="J73" s="20">
        <f t="shared" si="3"/>
        <v>95.9</v>
      </c>
    </row>
    <row r="74" spans="1:10" ht="12.95" customHeight="1">
      <c r="A74" s="132"/>
      <c r="B74" s="84" t="s">
        <v>142</v>
      </c>
      <c r="C74" s="79" t="s">
        <v>61</v>
      </c>
      <c r="D74" s="80"/>
      <c r="E74" s="81">
        <v>3412</v>
      </c>
      <c r="F74" s="81">
        <v>6122</v>
      </c>
      <c r="G74" s="80" t="s">
        <v>135</v>
      </c>
      <c r="H74" s="88">
        <v>0</v>
      </c>
      <c r="I74" s="83">
        <v>204.1</v>
      </c>
      <c r="J74" s="88">
        <f t="shared" si="3"/>
        <v>204.1</v>
      </c>
    </row>
    <row r="75" spans="1:10" ht="12.95" customHeight="1">
      <c r="A75" s="130" t="s">
        <v>79</v>
      </c>
      <c r="B75" s="12" t="s">
        <v>144</v>
      </c>
      <c r="C75" s="13"/>
      <c r="D75" s="14"/>
      <c r="E75" s="114">
        <v>6171</v>
      </c>
      <c r="F75" s="114">
        <v>6121</v>
      </c>
      <c r="G75" s="115" t="s">
        <v>145</v>
      </c>
      <c r="H75" s="101">
        <v>3100</v>
      </c>
      <c r="I75" s="116">
        <v>-475.8</v>
      </c>
      <c r="J75" s="101">
        <f t="shared" si="3"/>
        <v>2624.2</v>
      </c>
    </row>
    <row r="76" spans="1:10" ht="12.95" customHeight="1">
      <c r="A76" s="132"/>
      <c r="B76" s="84" t="s">
        <v>146</v>
      </c>
      <c r="C76" s="79" t="s">
        <v>61</v>
      </c>
      <c r="D76" s="80"/>
      <c r="E76" s="110">
        <v>6171</v>
      </c>
      <c r="F76" s="110">
        <v>6122</v>
      </c>
      <c r="G76" s="111" t="s">
        <v>145</v>
      </c>
      <c r="H76" s="112">
        <v>0</v>
      </c>
      <c r="I76" s="113">
        <v>91.3</v>
      </c>
      <c r="J76" s="112">
        <f t="shared" si="3"/>
        <v>91.3</v>
      </c>
    </row>
    <row r="77" spans="1:10" ht="12.95" customHeight="1">
      <c r="A77" s="30"/>
      <c r="B77" s="29"/>
      <c r="C77" s="30"/>
      <c r="D77" s="30"/>
      <c r="E77" s="133" t="s">
        <v>22</v>
      </c>
      <c r="F77" s="133"/>
      <c r="G77" s="133"/>
      <c r="H77" s="59">
        <f>SUM(H63:H76)</f>
        <v>27887.5</v>
      </c>
      <c r="I77" s="59">
        <f>SUM(I63:I76)</f>
        <v>-154.5</v>
      </c>
      <c r="J77" s="59">
        <f>SUM(J63:J76)</f>
        <v>27733</v>
      </c>
    </row>
    <row r="78" spans="1:10" ht="15">
      <c r="A78" s="30"/>
      <c r="B78" s="29"/>
      <c r="C78" s="30"/>
      <c r="D78" s="30"/>
      <c r="E78" s="41"/>
      <c r="F78" s="41"/>
      <c r="G78" s="42"/>
      <c r="H78" s="57"/>
      <c r="I78" s="58"/>
      <c r="J78" s="27"/>
    </row>
    <row r="79" spans="2:10" ht="15">
      <c r="B79" s="43" t="s">
        <v>31</v>
      </c>
      <c r="C79" s="34"/>
      <c r="D79" s="34"/>
      <c r="E79" s="127" t="s">
        <v>15</v>
      </c>
      <c r="F79" s="128"/>
      <c r="G79" s="128"/>
      <c r="H79" s="129"/>
      <c r="I79" s="39">
        <f>I31</f>
        <v>16847.219999999998</v>
      </c>
      <c r="J79" s="39"/>
    </row>
    <row r="80" spans="2:10" ht="15">
      <c r="B80" s="33"/>
      <c r="C80" s="34"/>
      <c r="D80" s="34"/>
      <c r="E80" s="127" t="s">
        <v>23</v>
      </c>
      <c r="F80" s="128"/>
      <c r="G80" s="128"/>
      <c r="H80" s="129"/>
      <c r="I80" s="39">
        <f>I61+I32</f>
        <v>16951.719999999998</v>
      </c>
      <c r="J80" s="18"/>
    </row>
    <row r="81" spans="2:10" ht="15">
      <c r="B81" s="33"/>
      <c r="C81" s="34"/>
      <c r="D81" s="34"/>
      <c r="E81" s="127" t="s">
        <v>24</v>
      </c>
      <c r="F81" s="128"/>
      <c r="G81" s="128"/>
      <c r="H81" s="129"/>
      <c r="I81" s="39">
        <f>I77+I33</f>
        <v>-104.5</v>
      </c>
      <c r="J81" s="38"/>
    </row>
    <row r="82" spans="2:10" ht="15">
      <c r="B82" s="33"/>
      <c r="C82" s="34"/>
      <c r="D82" s="34"/>
      <c r="E82" s="127" t="s">
        <v>25</v>
      </c>
      <c r="F82" s="128"/>
      <c r="G82" s="128"/>
      <c r="H82" s="129"/>
      <c r="I82" s="39">
        <f>I80+I81</f>
        <v>16847.219999999998</v>
      </c>
      <c r="J82" s="38"/>
    </row>
    <row r="83" spans="2:10" ht="15">
      <c r="B83" s="33"/>
      <c r="C83" s="34"/>
      <c r="D83" s="34"/>
      <c r="E83" s="120" t="s">
        <v>26</v>
      </c>
      <c r="F83" s="121"/>
      <c r="G83" s="121"/>
      <c r="H83" s="122"/>
      <c r="I83" s="39">
        <f>I79-I82</f>
        <v>0</v>
      </c>
      <c r="J83" s="38"/>
    </row>
    <row r="84" spans="2:10" ht="15">
      <c r="B84" s="33"/>
      <c r="C84" s="34"/>
      <c r="D84" s="34"/>
      <c r="E84" s="120" t="s">
        <v>27</v>
      </c>
      <c r="F84" s="121"/>
      <c r="G84" s="121"/>
      <c r="H84" s="122"/>
      <c r="I84" s="39">
        <v>0</v>
      </c>
      <c r="J84" s="38"/>
    </row>
    <row r="85" spans="5:10" ht="15">
      <c r="E85" s="51" t="s">
        <v>28</v>
      </c>
      <c r="G85" s="33"/>
      <c r="H85" s="52">
        <v>43642</v>
      </c>
      <c r="J85" s="52">
        <v>43663</v>
      </c>
    </row>
    <row r="86" spans="2:10" ht="15">
      <c r="B86" s="43" t="s">
        <v>32</v>
      </c>
      <c r="C86" s="34"/>
      <c r="D86" s="34"/>
      <c r="E86" s="53" t="s">
        <v>29</v>
      </c>
      <c r="F86" s="44"/>
      <c r="G86" s="45"/>
      <c r="H86" s="54">
        <v>587129.51</v>
      </c>
      <c r="I86" s="39">
        <f>I79</f>
        <v>16847.219999999998</v>
      </c>
      <c r="J86" s="39">
        <f>H86+I86</f>
        <v>603976.73</v>
      </c>
    </row>
    <row r="87" spans="2:10" ht="15">
      <c r="B87" s="33"/>
      <c r="C87" s="34"/>
      <c r="D87" s="34"/>
      <c r="E87" s="46" t="s">
        <v>23</v>
      </c>
      <c r="F87" s="47"/>
      <c r="G87" s="37"/>
      <c r="H87" s="55">
        <v>367240</v>
      </c>
      <c r="I87" s="39">
        <f>I61+I32</f>
        <v>16951.719999999998</v>
      </c>
      <c r="J87" s="38">
        <f>H87+I87</f>
        <v>384191.72</v>
      </c>
    </row>
    <row r="88" spans="2:10" ht="15">
      <c r="B88" s="33"/>
      <c r="C88" s="34"/>
      <c r="D88" s="34"/>
      <c r="E88" s="28" t="s">
        <v>24</v>
      </c>
      <c r="F88" s="33"/>
      <c r="G88" s="48"/>
      <c r="H88" s="55">
        <v>219889.51</v>
      </c>
      <c r="I88" s="39">
        <f>I77+I33</f>
        <v>-104.5</v>
      </c>
      <c r="J88" s="38">
        <f>H88+I88</f>
        <v>219785.01</v>
      </c>
    </row>
    <row r="89" spans="2:10" ht="15">
      <c r="B89" s="52" t="s">
        <v>39</v>
      </c>
      <c r="E89" s="49" t="s">
        <v>111</v>
      </c>
      <c r="F89" s="47"/>
      <c r="G89" s="37"/>
      <c r="H89" s="39">
        <f>H87+H88</f>
        <v>587129.51</v>
      </c>
      <c r="I89" s="39">
        <f>SUM(I87:I88)</f>
        <v>16847.219999999998</v>
      </c>
      <c r="J89" s="39">
        <f>SUM(J87:J88)</f>
        <v>603976.73</v>
      </c>
    </row>
    <row r="90" spans="5:10" ht="15">
      <c r="E90" s="28" t="s">
        <v>18</v>
      </c>
      <c r="F90" s="33"/>
      <c r="G90" s="48"/>
      <c r="H90" s="38">
        <f>H86-H89</f>
        <v>0</v>
      </c>
      <c r="I90" s="39">
        <f>I86-I89</f>
        <v>0</v>
      </c>
      <c r="J90" s="38">
        <f>J86-J89</f>
        <v>0</v>
      </c>
    </row>
    <row r="91" spans="5:10" ht="15">
      <c r="E91" s="49" t="s">
        <v>30</v>
      </c>
      <c r="F91" s="47"/>
      <c r="G91" s="37"/>
      <c r="H91" s="56">
        <v>0</v>
      </c>
      <c r="I91" s="39">
        <v>0</v>
      </c>
      <c r="J91" s="39">
        <f>H91+I91</f>
        <v>0</v>
      </c>
    </row>
  </sheetData>
  <mergeCells count="34">
    <mergeCell ref="B2:B3"/>
    <mergeCell ref="E2:E3"/>
    <mergeCell ref="F2:F3"/>
    <mergeCell ref="G2:G3"/>
    <mergeCell ref="A5:A18"/>
    <mergeCell ref="A19:A20"/>
    <mergeCell ref="A21:A22"/>
    <mergeCell ref="E31:G31"/>
    <mergeCell ref="E32:G32"/>
    <mergeCell ref="E33:G33"/>
    <mergeCell ref="E34:G34"/>
    <mergeCell ref="A36:A39"/>
    <mergeCell ref="A40:A41"/>
    <mergeCell ref="A42:A43"/>
    <mergeCell ref="A44:A45"/>
    <mergeCell ref="A46:A52"/>
    <mergeCell ref="A53:A55"/>
    <mergeCell ref="E61:G61"/>
    <mergeCell ref="A64:A68"/>
    <mergeCell ref="E77:G77"/>
    <mergeCell ref="E79:H79"/>
    <mergeCell ref="E80:H80"/>
    <mergeCell ref="A73:A74"/>
    <mergeCell ref="A75:A76"/>
    <mergeCell ref="E81:H81"/>
    <mergeCell ref="E82:H82"/>
    <mergeCell ref="E83:H83"/>
    <mergeCell ref="E84:H84"/>
    <mergeCell ref="A23:A25"/>
    <mergeCell ref="A26:A27"/>
    <mergeCell ref="A28:A30"/>
    <mergeCell ref="A56:A57"/>
    <mergeCell ref="A58:A59"/>
    <mergeCell ref="A69:A72"/>
  </mergeCells>
  <conditionalFormatting sqref="C31:D33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60">
    <cfRule type="expression" priority="13" dxfId="2" stopIfTrue="1">
      <formula>$J159="Z"</formula>
    </cfRule>
    <cfRule type="expression" priority="14" dxfId="1" stopIfTrue="1">
      <formula>$J159="T"</formula>
    </cfRule>
    <cfRule type="expression" priority="15" dxfId="0" stopIfTrue="1">
      <formula>$J159="Y"</formula>
    </cfRule>
  </conditionalFormatting>
  <conditionalFormatting sqref="H161">
    <cfRule type="expression" priority="10" dxfId="2" stopIfTrue="1">
      <formula>$J160="Z"</formula>
    </cfRule>
    <cfRule type="expression" priority="11" dxfId="1" stopIfTrue="1">
      <formula>$J160="T"</formula>
    </cfRule>
    <cfRule type="expression" priority="12" dxfId="0" stopIfTrue="1">
      <formula>$J160="Y"</formula>
    </cfRule>
  </conditionalFormatting>
  <conditionalFormatting sqref="H162">
    <cfRule type="expression" priority="7" dxfId="2" stopIfTrue="1">
      <formula>$J161="Z"</formula>
    </cfRule>
    <cfRule type="expression" priority="8" dxfId="1" stopIfTrue="1">
      <formula>$J161="T"</formula>
    </cfRule>
    <cfRule type="expression" priority="9" dxfId="0" stopIfTrue="1">
      <formula>$J161="Y"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86:H88">
    <cfRule type="expression" priority="1" dxfId="2" stopIfTrue="1">
      <formula>$J86="Z"</formula>
    </cfRule>
    <cfRule type="expression" priority="2" dxfId="1" stopIfTrue="1">
      <formula>$J86="T"</formula>
    </cfRule>
    <cfRule type="expression" priority="3" dxfId="0" stopIfTrue="1">
      <formula>$J86="Y"</formula>
    </cfRule>
  </conditionalFormatting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2019-07-18T05:29:35Z</cp:lastPrinted>
  <dcterms:created xsi:type="dcterms:W3CDTF">2019-02-01T08:27:03Z</dcterms:created>
  <dcterms:modified xsi:type="dcterms:W3CDTF">2019-07-22T08:24:43Z</dcterms:modified>
  <cp:category/>
  <cp:version/>
  <cp:contentType/>
  <cp:contentStatus/>
</cp:coreProperties>
</file>