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360" yWindow="15" windowWidth="20730" windowHeight="9720" activeTab="2"/>
  </bookViews>
  <sheets>
    <sheet name="RO č. 14" sheetId="1" r:id="rId1"/>
    <sheet name="RO č. 14 dodatek" sheetId="2" r:id="rId2"/>
    <sheet name="RO č. 14 schváleno" sheetId="3" r:id="rId3"/>
  </sheets>
  <definedNames>
    <definedName name="_xlnm.Print_Area" localSheetId="2">'RO č. 14 schváleno'!$A$1:$J$149</definedName>
  </definedNames>
  <calcPr calcId="145621"/>
</workbook>
</file>

<file path=xl/sharedStrings.xml><?xml version="1.0" encoding="utf-8"?>
<sst xmlns="http://schemas.openxmlformats.org/spreadsheetml/2006/main" count="660" uniqueCount="214">
  <si>
    <t xml:space="preserve">Rozpočtové opatření č. 14/2020 - změna schváleného rozpočtu roku 2020 - prosinec  (údaje v tis. Kč) </t>
  </si>
  <si>
    <t>Příloha k us. č. RMO/xx/xx/20</t>
  </si>
  <si>
    <t>Poř.</t>
  </si>
  <si>
    <t xml:space="preserve"> </t>
  </si>
  <si>
    <t>Účel.</t>
  </si>
  <si>
    <t>§</t>
  </si>
  <si>
    <t>Pol.</t>
  </si>
  <si>
    <t>Org.</t>
  </si>
  <si>
    <t xml:space="preserve">Platný </t>
  </si>
  <si>
    <t>RO</t>
  </si>
  <si>
    <t>Nový</t>
  </si>
  <si>
    <t>čís.</t>
  </si>
  <si>
    <t>NZ</t>
  </si>
  <si>
    <t>znak</t>
  </si>
  <si>
    <t>rozpočet</t>
  </si>
  <si>
    <t xml:space="preserve">A) Změny příjmů a jejich použití </t>
  </si>
  <si>
    <t>1.</t>
  </si>
  <si>
    <t>Děts. dopr. hřiště - budova, signalizace povrch - vynulování předpokládané dotace</t>
  </si>
  <si>
    <t>Prodej bytů - vynulování předpokládaných příjmů</t>
  </si>
  <si>
    <t>0003</t>
  </si>
  <si>
    <t>Rezerva na snížení příjmů</t>
  </si>
  <si>
    <t>8258</t>
  </si>
  <si>
    <t>2.</t>
  </si>
  <si>
    <t>Neinv. dotace z MPSV pro SENIOR, id. sl. 1373730, denní stacionáře</t>
  </si>
  <si>
    <t>0483</t>
  </si>
  <si>
    <t xml:space="preserve">PŘÍJEM </t>
  </si>
  <si>
    <t>Transfer neinv. dotace z MPSV pro SENIOR, id. sl. 1373730, denní stacionáře</t>
  </si>
  <si>
    <t>VÝDEJ</t>
  </si>
  <si>
    <t>Neinv. dotace z MPSV pro SENIOR, id. sl. 1869567, domovy pro seniory</t>
  </si>
  <si>
    <t>0480</t>
  </si>
  <si>
    <t>Transfer neinv. dotace z MPSV pro SENIOR, id. sl. 1869567, domovy pro seniory</t>
  </si>
  <si>
    <t>Neinv. dotace z MPSV pro SENIOR, id. sl. 2119454, pečovatelská služba</t>
  </si>
  <si>
    <t>0470</t>
  </si>
  <si>
    <t>Transfer neinv. dotace z MPSV pro SENIOR, id. sl. 2119454, pečovatelská služba</t>
  </si>
  <si>
    <t>Neinv. dotace z MPSV pro SENIOR, id. sl. 3511015, domovy pro seniory</t>
  </si>
  <si>
    <t>0450</t>
  </si>
  <si>
    <t>Transfer neinv. dotace z MPSV pro SENIOR, id. sl. 3511015, domovy pro seniory</t>
  </si>
  <si>
    <t>Neinv. dotace z MPSV pro SENIOR, id. sl. 3940307, odlehčovací služby</t>
  </si>
  <si>
    <t>0452</t>
  </si>
  <si>
    <t>Transfer neinv. dotace z MPSV pro SENIOR, id. sl. 3940307, odlehčovací služby</t>
  </si>
  <si>
    <t>Neinv. dotace z MPSV pro SENIOR, id. sl. 6696436, DZR</t>
  </si>
  <si>
    <t>0481</t>
  </si>
  <si>
    <t>Transfer neinv. dotace z MPSV pro SENIOR, id. sl. 6696436, DZR</t>
  </si>
  <si>
    <t>Neinv. dotace z MPSV pro SENIOR, id. sl. 7318632, DZR</t>
  </si>
  <si>
    <t>0482</t>
  </si>
  <si>
    <t>Transfer neinv. dotace z MPSV pro SENIOR, id. sl. 7318632, DZR</t>
  </si>
  <si>
    <t>3.</t>
  </si>
  <si>
    <t>0612</t>
  </si>
  <si>
    <t>0351</t>
  </si>
  <si>
    <t>0358</t>
  </si>
  <si>
    <t>Zdravý pohyb do škol - příspěvek zřizovatele ZŠ Mánesova</t>
  </si>
  <si>
    <t>3203</t>
  </si>
  <si>
    <t>0357</t>
  </si>
  <si>
    <t>Zdravý pohyb do škol  - příspěvek zřizovatele ZŠ TGM</t>
  </si>
  <si>
    <t>0359</t>
  </si>
  <si>
    <t>Zdravý pohyb do škol - příspěvek zřizovatele ZŠ Trávníky</t>
  </si>
  <si>
    <t>Příjmy celkem</t>
  </si>
  <si>
    <t>P= příjmy   V= výdaje   NZ= nově zařazeno do R2020</t>
  </si>
  <si>
    <t>Výdaje provozní (běžné)</t>
  </si>
  <si>
    <t>Výdaje (investiční)</t>
  </si>
  <si>
    <t>Příjmy - výdaje</t>
  </si>
  <si>
    <t>B) Změny v běžných výdajích</t>
  </si>
  <si>
    <t>EKO Program  na výkonostní sport mládeže - snížení</t>
  </si>
  <si>
    <t>0514</t>
  </si>
  <si>
    <t>0518</t>
  </si>
  <si>
    <t>EKO Akce mezinárodního významu - snížení</t>
  </si>
  <si>
    <t>0523</t>
  </si>
  <si>
    <t>Rezerva na snížení příjmů - zvýšení</t>
  </si>
  <si>
    <t>OŠK Náklady spojené s otevřením stadionu TJ Jiskra pro veřejnost</t>
  </si>
  <si>
    <t>KRŘ nákup služeb - přesun na org. 0326</t>
  </si>
  <si>
    <t>KRŘ ochranné pomůcky JSDH Otrokovice - zvýšení (posupná výměna přileb)</t>
  </si>
  <si>
    <t>0326</t>
  </si>
  <si>
    <t xml:space="preserve">KRŘ el. energie JSDH Otrokovice - zvýšení </t>
  </si>
  <si>
    <t>KRŘ JSDH Otrokovice oprava a udržování - přesun na pol. 5134 v rámci org.</t>
  </si>
  <si>
    <t>KRŘ JSDH Otrokovice prádlo, obuv - zvýšení</t>
  </si>
  <si>
    <t>KRŘ JSDH Kvítkovice  - nájemné - snížení</t>
  </si>
  <si>
    <t>0327</t>
  </si>
  <si>
    <t>KRŘ JSDH Kvítkovice - el. energie - zvýšení</t>
  </si>
  <si>
    <t>4.</t>
  </si>
  <si>
    <t>5.</t>
  </si>
  <si>
    <t>Výdaje běžné saldo</t>
  </si>
  <si>
    <t xml:space="preserve">C) Změny v investicích  </t>
  </si>
  <si>
    <t>7212</t>
  </si>
  <si>
    <t>8259</t>
  </si>
  <si>
    <t>9339</t>
  </si>
  <si>
    <t>Investice saldo</t>
  </si>
  <si>
    <t>Rekapitulace Rozpočtového opatření</t>
  </si>
  <si>
    <t>Běžné výdaje</t>
  </si>
  <si>
    <t>Investice</t>
  </si>
  <si>
    <t>Celkové výdaje (běžné+investice)</t>
  </si>
  <si>
    <t>P-V-I</t>
  </si>
  <si>
    <t>Financování</t>
  </si>
  <si>
    <t xml:space="preserve">       Platný rozpočet</t>
  </si>
  <si>
    <t>Rekapitulace celkového rozpočtu města na rok 2020 včetně RO</t>
  </si>
  <si>
    <t>Příjmy</t>
  </si>
  <si>
    <t>Otrokovice 9.12.2020</t>
  </si>
  <si>
    <t>Celk. výdaje (BV + I)</t>
  </si>
  <si>
    <t>Finance</t>
  </si>
  <si>
    <t>PROV nájemné - zvýšení dle akt. potřeb</t>
  </si>
  <si>
    <t>PROV služby na zpracování dat - zvýšení dle akt. potřeb</t>
  </si>
  <si>
    <t>OŠK přesun na § 3429 - náklady spojené s otevřením stadionu TJ Jiskra pro veřej.</t>
  </si>
  <si>
    <t>OŠK úprava zdrojů u projektu MAP 2</t>
  </si>
  <si>
    <t>8219</t>
  </si>
  <si>
    <t>DDM Sluníčko - snížení příspěvku zřizovatele dle us. č. RMO/28/19/20</t>
  </si>
  <si>
    <t>MŠO snížení příspěvku zřizovatele dle us. č. RMO/30/19/20</t>
  </si>
  <si>
    <t>ZŠ Mánesova - snížení příspěvku zřizovatele dle us. č. RMO/29/19/20</t>
  </si>
  <si>
    <t>ZŠ TGM snížení příspěvku zřizovatele dle us. č. RMO/31/19/20</t>
  </si>
  <si>
    <t>ZŠ Trávníky snížení příspěvku zřizovatele dle us. č. RMO/32/19/20</t>
  </si>
  <si>
    <t>Rezerva na snížení příjmů - navýšení o snížené příspěvky zřizovatele</t>
  </si>
  <si>
    <t>TSO správa a provoz tržiště</t>
  </si>
  <si>
    <t>TSO čištění MK, vpustí</t>
  </si>
  <si>
    <t>TSO zimní údržba MK</t>
  </si>
  <si>
    <t>TSO opravy MK, mostů vpustí</t>
  </si>
  <si>
    <t>TSO zimní údržba chodníků</t>
  </si>
  <si>
    <t>TSO údržba chodníků a ostatních komunikací</t>
  </si>
  <si>
    <t xml:space="preserve">TSO údržba dopravního značení </t>
  </si>
  <si>
    <t>TSO údržba dětských hřišť a pískovišť - nákup služeb</t>
  </si>
  <si>
    <t>TSO údržba a opravy VO</t>
  </si>
  <si>
    <t>TSO hřbitov - opravy a udržování</t>
  </si>
  <si>
    <t>TSO výlep plakátů</t>
  </si>
  <si>
    <t>TSO svoz nebezpečných odpadů</t>
  </si>
  <si>
    <t>TSO nádoby na tříděný sběr</t>
  </si>
  <si>
    <t>TSO svoz využitelných odpadů</t>
  </si>
  <si>
    <t>TSO zpracování papíru a plastů</t>
  </si>
  <si>
    <t>TSO likvidace nebezpečných odpadů</t>
  </si>
  <si>
    <t>TSO drcení dřevních odpadů</t>
  </si>
  <si>
    <t>TSO provoz kompostárny</t>
  </si>
  <si>
    <t>TSO likvidace černých skládek</t>
  </si>
  <si>
    <t>0324</t>
  </si>
  <si>
    <t>5137</t>
  </si>
  <si>
    <t>MZ Náhrada nákladů na činnost OLH za III. Q. 2020 - 34.134 Kč</t>
  </si>
  <si>
    <t>Zvýšení kapacity park. u MPO - vynulování předpokládané dotace</t>
  </si>
  <si>
    <t>6.</t>
  </si>
  <si>
    <t>0128</t>
  </si>
  <si>
    <t>ORM Projekty nejbližších let - zvýšení</t>
  </si>
  <si>
    <t xml:space="preserve">ORM Projekty nejbližších let - přesun napol. 5169 v rámci org. </t>
  </si>
  <si>
    <t>2286</t>
  </si>
  <si>
    <t>4165</t>
  </si>
  <si>
    <t>9334</t>
  </si>
  <si>
    <t>2151</t>
  </si>
  <si>
    <t>ORM Oprava chodníků Újezdy, Střed - snížení přesun na org. 6264 opravy chod.</t>
  </si>
  <si>
    <t xml:space="preserve">ORM ZŠ Mánesova - výměna oken </t>
  </si>
  <si>
    <t>ORM Významné opravy chodníků nespec. - zvýšení</t>
  </si>
  <si>
    <t>DDM Sluníčko - oprava kan. stupaček - zvýšení</t>
  </si>
  <si>
    <t>ORM ZŠ Mánesova - rekonstrukce kuchyně  - zvýšení</t>
  </si>
  <si>
    <t>ORM Revitalizace ROŠ  - snížení</t>
  </si>
  <si>
    <t>7209</t>
  </si>
  <si>
    <t>8241</t>
  </si>
  <si>
    <t>EKO Rekonstrukce ulice na uličce - nerealizováno</t>
  </si>
  <si>
    <t xml:space="preserve">TSO hřbitov - pořízení skladovací buňky </t>
  </si>
  <si>
    <t>EKO Dětské dopr. hřiště - nerealizováno</t>
  </si>
  <si>
    <t>EKO Přechody pro chodce na tř. T. Bati  - zvýšení vlast. zdrojů dle skutečnosti</t>
  </si>
  <si>
    <t>EKO Bezb. úpravy zastávek - zvýšení vlast. zdrojů dle skutečnosti</t>
  </si>
  <si>
    <t>7.</t>
  </si>
  <si>
    <r>
      <t xml:space="preserve">OŠK Kulturní kom. - dot. spolkům přesun na org. 0361 dle us. </t>
    </r>
    <r>
      <rPr>
        <sz val="10"/>
        <color rgb="FFFF0000"/>
        <rFont val="Arial"/>
        <family val="2"/>
      </rPr>
      <t>č. RMO/xx/xx/20</t>
    </r>
    <r>
      <rPr>
        <sz val="10"/>
        <rFont val="Arial"/>
        <family val="2"/>
      </rPr>
      <t xml:space="preserve"> </t>
    </r>
  </si>
  <si>
    <r>
      <t>OŠK MC Klobouček - dotace na činnost dle us. č.</t>
    </r>
    <r>
      <rPr>
        <sz val="10"/>
        <color rgb="FFFF0000"/>
        <rFont val="Arial"/>
        <family val="2"/>
      </rPr>
      <t xml:space="preserve"> RMO/xx/xx/20</t>
    </r>
  </si>
  <si>
    <t>0361</t>
  </si>
  <si>
    <t>8.</t>
  </si>
  <si>
    <t>9.</t>
  </si>
  <si>
    <t>SOC Housing first - přesun fin. prost. ve mzdových pol. v rámci org. dle skut.potřeb</t>
  </si>
  <si>
    <t>0484</t>
  </si>
  <si>
    <t>PROV služby peněž. ústavů - zvýšení dle akt. potřeb</t>
  </si>
  <si>
    <t xml:space="preserve">PROV nákup služeb - snížení dle aktuálních potřeb </t>
  </si>
  <si>
    <t>TSO hřbitov - vratka přeplatku hrobového místa</t>
  </si>
  <si>
    <t>ORM Laziště základní tech. vybavenost - zvýšení</t>
  </si>
  <si>
    <t>ZŠ Mánesova aktualizace odpisu odvodů nemovitého majetku - P</t>
  </si>
  <si>
    <t>ZŠ Trávníky aktualizace odpisu odvodů nemovitého majetku - P</t>
  </si>
  <si>
    <t>ZŠ TGM aktualizace odpisu odvodů nemovitého majetku - P</t>
  </si>
  <si>
    <t>MŠO aktualizace odpisu odvodů nemovitého majetku - P</t>
  </si>
  <si>
    <t>ZŠ Mánesova příspěvek zřizovatele aktualizace odpisu odvodů nem. majetku - V</t>
  </si>
  <si>
    <t>ZŠ TGM příspěvek zřizovatele aktualizace odpisu odvodů nem. majetku - V</t>
  </si>
  <si>
    <t>ZŠ Trávníky příspěvek zřizovatele aktualizace odpisu odvodů nem. majetku - V</t>
  </si>
  <si>
    <t>MŠO příspěvek zřizovatele aktualizace odpisu odvodů nem. majetku - V</t>
  </si>
  <si>
    <t>č. 14</t>
  </si>
  <si>
    <t>0656</t>
  </si>
  <si>
    <t>MP náhrada mezd v době nemoci - zvýšení</t>
  </si>
  <si>
    <t>MP služby za zpracování dat - zvýšení</t>
  </si>
  <si>
    <t>MP DHM přesun na pol. 6122 v rámci org. (kamerové body)</t>
  </si>
  <si>
    <t>MP nákup ost. služeb - snížení, přesun na pol. 6122, 5424, 5168</t>
  </si>
  <si>
    <t>SLDB - vrácení neinv. dotace</t>
  </si>
  <si>
    <t>0325</t>
  </si>
  <si>
    <t>TEHOS ROŠ - zvýšení příjmů ze vstupného</t>
  </si>
  <si>
    <t>TEHOS ROŠ - zvýšení fin. prostředků na opravy mobiliáře</t>
  </si>
  <si>
    <t>TEHOS ROŠ - zvýšení fin. prostředků na služby</t>
  </si>
  <si>
    <t>0485</t>
  </si>
  <si>
    <t>Podpora pečujících osob - příjem neinv. dotace (SR) - předpoklad</t>
  </si>
  <si>
    <t xml:space="preserve">Podpora pečujících osob - příjem neinv. dotace (EU) - narovnání předpokladu </t>
  </si>
  <si>
    <t>Snížení rezervy na snížení příjmů</t>
  </si>
  <si>
    <t>5198</t>
  </si>
  <si>
    <t>DOP Zařízení proti vniku zvěře na poz. komunikaci - odrazky</t>
  </si>
  <si>
    <t>9346</t>
  </si>
  <si>
    <t>EKO Významné opravy dětských hřišť - přesun na pol. 6121</t>
  </si>
  <si>
    <t xml:space="preserve">Příjem neinv. dotace MPSV pro SPOD </t>
  </si>
  <si>
    <t>0445</t>
  </si>
  <si>
    <t>EKO zvýšení příspěvku zřizovatele na havárii stupaček v ZŠ Mánesova</t>
  </si>
  <si>
    <t xml:space="preserve">Snížení rezervy o příspěvek zřizovatele stupaček pro ZŠ Mánesova </t>
  </si>
  <si>
    <t>Zvýšení fin. prostředků na mzdy SPOD</t>
  </si>
  <si>
    <t>Zvýšení fin. prostředků na pol. 5031 SPOD</t>
  </si>
  <si>
    <t>Zvýšení fin. prostředků na pol. 5032 SPOD</t>
  </si>
  <si>
    <t xml:space="preserve">EKO (B/3) Významné opravy dětských hřišť zavedení nové pol. </t>
  </si>
  <si>
    <t>DOP (B/2) Zařízení proti vniku zvěře - přesun na pol. 5139</t>
  </si>
  <si>
    <t>MP (B/1) stroje přístroje zařízení - zvýšení</t>
  </si>
  <si>
    <t>Rozpočt. opatření č. 14/2020 - změna schvál. rozpočtu roku 2020 - prosinec  (údaje v tis. Kč)  DODATEK</t>
  </si>
  <si>
    <t>ZŠ TGM odvod zřizovateli k org. 4253 rekonstrukce kuchyně</t>
  </si>
  <si>
    <t>4253</t>
  </si>
  <si>
    <t>Rekonstrukce kuchyně - posílení fin. prostředků na DHM</t>
  </si>
  <si>
    <t>10.</t>
  </si>
  <si>
    <t>11.</t>
  </si>
  <si>
    <t>12.</t>
  </si>
  <si>
    <t>13.</t>
  </si>
  <si>
    <t>Platný rozpočet k</t>
  </si>
  <si>
    <t xml:space="preserve">OŠK Kulturní kom. - dot. spolkům přesun na org. 0361 dle us. č. RMO/42/20/20 </t>
  </si>
  <si>
    <t>OŠK MC Klobouček - dotace na činnost dle us. č. RMO/42/20/20</t>
  </si>
  <si>
    <t>Příloha k us. č. RMO/45/20/20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</si>
</sst>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0"/>
      <color theme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rgb="FFFF000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vertical="top"/>
      <protection/>
    </xf>
  </cellStyleXfs>
  <cellXfs count="18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4" fontId="1" fillId="0" borderId="5" xfId="0" applyNumberFormat="1" applyFont="1" applyBorder="1" applyAlignment="1">
      <alignment horizontal="right"/>
    </xf>
    <xf numFmtId="4" fontId="4" fillId="0" borderId="5" xfId="0" applyNumberFormat="1" applyFont="1" applyBorder="1" applyAlignment="1">
      <alignment horizontal="right"/>
    </xf>
    <xf numFmtId="4" fontId="1" fillId="0" borderId="5" xfId="0" applyNumberFormat="1" applyFont="1" applyBorder="1"/>
    <xf numFmtId="0" fontId="1" fillId="0" borderId="1" xfId="0" applyFont="1" applyBorder="1"/>
    <xf numFmtId="4" fontId="1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1" fillId="0" borderId="1" xfId="0" applyNumberFormat="1" applyFont="1" applyBorder="1"/>
    <xf numFmtId="49" fontId="1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4" fontId="1" fillId="0" borderId="0" xfId="0" applyNumberFormat="1" applyFont="1" applyAlignment="1">
      <alignment horizontal="center"/>
    </xf>
    <xf numFmtId="0" fontId="4" fillId="0" borderId="5" xfId="0" applyFont="1" applyBorder="1"/>
    <xf numFmtId="0" fontId="4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1" fillId="0" borderId="0" xfId="0" applyFont="1" applyAlignment="1">
      <alignment horizontal="left"/>
    </xf>
    <xf numFmtId="4" fontId="1" fillId="0" borderId="2" xfId="0" applyNumberFormat="1" applyFont="1" applyBorder="1" applyAlignment="1">
      <alignment horizontal="right"/>
    </xf>
    <xf numFmtId="0" fontId="1" fillId="3" borderId="6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left"/>
    </xf>
    <xf numFmtId="49" fontId="1" fillId="3" borderId="0" xfId="0" applyNumberFormat="1" applyFont="1" applyFill="1" applyAlignment="1">
      <alignment horizontal="center"/>
    </xf>
    <xf numFmtId="4" fontId="4" fillId="0" borderId="2" xfId="0" applyNumberFormat="1" applyFont="1" applyBorder="1" applyAlignment="1">
      <alignment horizontal="right"/>
    </xf>
    <xf numFmtId="0" fontId="6" fillId="3" borderId="0" xfId="0" applyFont="1" applyFill="1" applyAlignment="1">
      <alignment horizontal="left"/>
    </xf>
    <xf numFmtId="4" fontId="4" fillId="0" borderId="7" xfId="0" applyNumberFormat="1" applyFont="1" applyBorder="1" applyAlignment="1">
      <alignment horizontal="right"/>
    </xf>
    <xf numFmtId="0" fontId="4" fillId="3" borderId="0" xfId="0" applyFont="1" applyFill="1" applyAlignment="1">
      <alignment horizontal="left"/>
    </xf>
    <xf numFmtId="4" fontId="4" fillId="3" borderId="7" xfId="0" applyNumberFormat="1" applyFont="1" applyFill="1" applyBorder="1" applyAlignment="1">
      <alignment horizontal="right"/>
    </xf>
    <xf numFmtId="0" fontId="1" fillId="0" borderId="6" xfId="0" applyFont="1" applyBorder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" fontId="4" fillId="3" borderId="7" xfId="0" applyNumberFormat="1" applyFont="1" applyFill="1" applyBorder="1"/>
    <xf numFmtId="0" fontId="4" fillId="0" borderId="6" xfId="0" applyFont="1" applyBorder="1" applyAlignment="1">
      <alignment horizontal="left"/>
    </xf>
    <xf numFmtId="0" fontId="1" fillId="0" borderId="0" xfId="0" applyFont="1" applyAlignment="1">
      <alignment horizontal="right"/>
    </xf>
    <xf numFmtId="4" fontId="1" fillId="0" borderId="0" xfId="0" applyNumberFormat="1" applyFont="1"/>
    <xf numFmtId="4" fontId="1" fillId="0" borderId="4" xfId="0" applyNumberFormat="1" applyFont="1" applyBorder="1" applyAlignment="1">
      <alignment horizontal="right"/>
    </xf>
    <xf numFmtId="2" fontId="4" fillId="0" borderId="5" xfId="0" applyNumberFormat="1" applyFont="1" applyBorder="1" applyAlignment="1">
      <alignment horizontal="right"/>
    </xf>
    <xf numFmtId="0" fontId="1" fillId="4" borderId="5" xfId="0" applyFont="1" applyFill="1" applyBorder="1"/>
    <xf numFmtId="0" fontId="4" fillId="4" borderId="5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49" fontId="1" fillId="4" borderId="5" xfId="0" applyNumberFormat="1" applyFont="1" applyFill="1" applyBorder="1" applyAlignment="1">
      <alignment horizontal="center"/>
    </xf>
    <xf numFmtId="4" fontId="1" fillId="4" borderId="5" xfId="0" applyNumberFormat="1" applyFont="1" applyFill="1" applyBorder="1" applyAlignment="1">
      <alignment horizontal="right"/>
    </xf>
    <xf numFmtId="4" fontId="4" fillId="4" borderId="5" xfId="0" applyNumberFormat="1" applyFont="1" applyFill="1" applyBorder="1" applyAlignment="1">
      <alignment horizontal="right"/>
    </xf>
    <xf numFmtId="0" fontId="1" fillId="0" borderId="8" xfId="0" applyFont="1" applyBorder="1"/>
    <xf numFmtId="4" fontId="4" fillId="0" borderId="7" xfId="0" applyNumberFormat="1" applyFont="1" applyBorder="1"/>
    <xf numFmtId="0" fontId="4" fillId="0" borderId="7" xfId="0" applyFont="1" applyBorder="1" applyAlignment="1">
      <alignment horizontal="left"/>
    </xf>
    <xf numFmtId="4" fontId="4" fillId="0" borderId="0" xfId="0" applyNumberFormat="1" applyFont="1"/>
    <xf numFmtId="4" fontId="1" fillId="0" borderId="9" xfId="0" applyNumberFormat="1" applyFont="1" applyBorder="1"/>
    <xf numFmtId="0" fontId="1" fillId="3" borderId="0" xfId="0" applyFont="1" applyFill="1" applyAlignment="1">
      <alignment horizontal="right"/>
    </xf>
    <xf numFmtId="49" fontId="4" fillId="3" borderId="0" xfId="0" applyNumberFormat="1" applyFont="1" applyFill="1" applyAlignment="1">
      <alignment horizontal="right"/>
    </xf>
    <xf numFmtId="4" fontId="1" fillId="3" borderId="10" xfId="0" applyNumberFormat="1" applyFont="1" applyFill="1" applyBorder="1" applyAlignment="1">
      <alignment horizontal="right"/>
    </xf>
    <xf numFmtId="4" fontId="4" fillId="3" borderId="10" xfId="0" applyNumberFormat="1" applyFont="1" applyFill="1" applyBorder="1" applyAlignment="1">
      <alignment horizontal="right"/>
    </xf>
    <xf numFmtId="4" fontId="1" fillId="3" borderId="7" xfId="0" applyNumberFormat="1" applyFont="1" applyFill="1" applyBorder="1" applyAlignment="1">
      <alignment horizontal="right"/>
    </xf>
    <xf numFmtId="4" fontId="4" fillId="0" borderId="5" xfId="0" applyNumberFormat="1" applyFont="1" applyBorder="1"/>
    <xf numFmtId="14" fontId="1" fillId="0" borderId="0" xfId="0" applyNumberFormat="1" applyFont="1"/>
    <xf numFmtId="0" fontId="4" fillId="0" borderId="3" xfId="0" applyFont="1" applyBorder="1"/>
    <xf numFmtId="0" fontId="1" fillId="0" borderId="11" xfId="0" applyFont="1" applyBorder="1"/>
    <xf numFmtId="4" fontId="4" fillId="5" borderId="8" xfId="20" applyNumberFormat="1" applyFont="1" applyFill="1" applyBorder="1" applyAlignment="1">
      <alignment/>
      <protection/>
    </xf>
    <xf numFmtId="0" fontId="1" fillId="0" borderId="12" xfId="0" applyFont="1" applyBorder="1"/>
    <xf numFmtId="0" fontId="1" fillId="0" borderId="13" xfId="0" applyFont="1" applyBorder="1"/>
    <xf numFmtId="4" fontId="1" fillId="5" borderId="8" xfId="20" applyNumberFormat="1" applyFont="1" applyFill="1" applyBorder="1" applyAlignment="1">
      <alignment/>
      <protection/>
    </xf>
    <xf numFmtId="0" fontId="1" fillId="0" borderId="9" xfId="0" applyFont="1" applyBorder="1"/>
    <xf numFmtId="0" fontId="4" fillId="0" borderId="12" xfId="0" applyFont="1" applyBorder="1"/>
    <xf numFmtId="4" fontId="4" fillId="0" borderId="13" xfId="0" applyNumberFormat="1" applyFont="1" applyBorder="1"/>
    <xf numFmtId="2" fontId="4" fillId="0" borderId="2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0" fontId="1" fillId="6" borderId="5" xfId="0" applyFont="1" applyFill="1" applyBorder="1"/>
    <xf numFmtId="0" fontId="1" fillId="6" borderId="5" xfId="0" applyFont="1" applyFill="1" applyBorder="1" applyAlignment="1">
      <alignment horizontal="center"/>
    </xf>
    <xf numFmtId="49" fontId="1" fillId="6" borderId="5" xfId="0" applyNumberFormat="1" applyFont="1" applyFill="1" applyBorder="1" applyAlignment="1">
      <alignment horizontal="center"/>
    </xf>
    <xf numFmtId="4" fontId="1" fillId="6" borderId="5" xfId="0" applyNumberFormat="1" applyFont="1" applyFill="1" applyBorder="1" applyAlignment="1">
      <alignment horizontal="right"/>
    </xf>
    <xf numFmtId="2" fontId="4" fillId="6" borderId="5" xfId="0" applyNumberFormat="1" applyFont="1" applyFill="1" applyBorder="1" applyAlignment="1">
      <alignment horizontal="right"/>
    </xf>
    <xf numFmtId="0" fontId="4" fillId="6" borderId="5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4" fontId="1" fillId="0" borderId="5" xfId="0" applyNumberFormat="1" applyFont="1" applyFill="1" applyBorder="1" applyAlignment="1">
      <alignment horizontal="right"/>
    </xf>
    <xf numFmtId="4" fontId="4" fillId="0" borderId="5" xfId="0" applyNumberFormat="1" applyFont="1" applyFill="1" applyBorder="1" applyAlignment="1">
      <alignment horizontal="right"/>
    </xf>
    <xf numFmtId="4" fontId="1" fillId="0" borderId="2" xfId="0" applyNumberFormat="1" applyFont="1" applyFill="1" applyBorder="1" applyAlignment="1">
      <alignment horizontal="right"/>
    </xf>
    <xf numFmtId="4" fontId="1" fillId="0" borderId="2" xfId="0" applyNumberFormat="1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2" fontId="4" fillId="0" borderId="5" xfId="0" applyNumberFormat="1" applyFont="1" applyFill="1" applyBorder="1"/>
    <xf numFmtId="4" fontId="1" fillId="0" borderId="5" xfId="0" applyNumberFormat="1" applyFont="1" applyFill="1" applyBorder="1"/>
    <xf numFmtId="0" fontId="1" fillId="0" borderId="6" xfId="0" applyFont="1" applyFill="1" applyBorder="1"/>
    <xf numFmtId="2" fontId="1" fillId="0" borderId="0" xfId="0" applyNumberFormat="1" applyFont="1"/>
    <xf numFmtId="0" fontId="0" fillId="6" borderId="14" xfId="0" applyFill="1" applyBorder="1" applyAlignment="1">
      <alignment horizontal="right"/>
    </xf>
    <xf numFmtId="0" fontId="1" fillId="7" borderId="2" xfId="0" applyFont="1" applyFill="1" applyBorder="1" applyAlignment="1">
      <alignment horizontal="center"/>
    </xf>
    <xf numFmtId="49" fontId="1" fillId="7" borderId="2" xfId="0" applyNumberFormat="1" applyFont="1" applyFill="1" applyBorder="1" applyAlignment="1">
      <alignment horizontal="center"/>
    </xf>
    <xf numFmtId="4" fontId="4" fillId="7" borderId="5" xfId="0" applyNumberFormat="1" applyFont="1" applyFill="1" applyBorder="1" applyAlignment="1">
      <alignment horizontal="right"/>
    </xf>
    <xf numFmtId="0" fontId="7" fillId="6" borderId="2" xfId="0" applyFont="1" applyFill="1" applyBorder="1" applyAlignment="1">
      <alignment horizontal="center"/>
    </xf>
    <xf numFmtId="4" fontId="1" fillId="6" borderId="2" xfId="0" applyNumberFormat="1" applyFont="1" applyFill="1" applyBorder="1" applyAlignment="1">
      <alignment horizontal="right"/>
    </xf>
    <xf numFmtId="4" fontId="4" fillId="6" borderId="5" xfId="0" applyNumberFormat="1" applyFont="1" applyFill="1" applyBorder="1" applyAlignment="1">
      <alignment horizontal="right"/>
    </xf>
    <xf numFmtId="0" fontId="1" fillId="0" borderId="5" xfId="0" applyFont="1" applyFill="1" applyBorder="1"/>
    <xf numFmtId="0" fontId="4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4" fontId="4" fillId="0" borderId="5" xfId="0" applyNumberFormat="1" applyFont="1" applyFill="1" applyBorder="1" applyAlignment="1">
      <alignment horizontal="right"/>
    </xf>
    <xf numFmtId="0" fontId="1" fillId="0" borderId="5" xfId="0" applyFont="1" applyFill="1" applyBorder="1"/>
    <xf numFmtId="4" fontId="1" fillId="0" borderId="5" xfId="0" applyNumberFormat="1" applyFont="1" applyFill="1" applyBorder="1" applyAlignment="1">
      <alignment horizontal="right"/>
    </xf>
    <xf numFmtId="0" fontId="1" fillId="0" borderId="5" xfId="0" applyFont="1" applyBorder="1"/>
    <xf numFmtId="49" fontId="1" fillId="0" borderId="5" xfId="0" applyNumberFormat="1" applyFont="1" applyBorder="1" applyAlignment="1">
      <alignment horizontal="center"/>
    </xf>
    <xf numFmtId="49" fontId="1" fillId="6" borderId="5" xfId="0" applyNumberFormat="1" applyFont="1" applyFill="1" applyBorder="1" applyAlignment="1">
      <alignment horizontal="center"/>
    </xf>
    <xf numFmtId="0" fontId="1" fillId="0" borderId="2" xfId="0" applyFont="1" applyFill="1" applyBorder="1"/>
    <xf numFmtId="0" fontId="4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4" fontId="4" fillId="0" borderId="2" xfId="0" applyNumberFormat="1" applyFont="1" applyFill="1" applyBorder="1" applyAlignment="1">
      <alignment horizontal="right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/>
    <xf numFmtId="0" fontId="5" fillId="0" borderId="0" xfId="0" applyFont="1" applyFill="1" applyBorder="1" applyAlignment="1">
      <alignment horizontal="center"/>
    </xf>
    <xf numFmtId="4" fontId="1" fillId="0" borderId="0" xfId="0" applyNumberFormat="1" applyFont="1" applyFill="1" applyBorder="1"/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1" fillId="0" borderId="0" xfId="0" applyFont="1" applyFill="1" applyBorder="1" applyAlignment="1">
      <alignment horizontal="left"/>
    </xf>
    <xf numFmtId="9" fontId="1" fillId="0" borderId="0" xfId="0" applyNumberFormat="1" applyFont="1" applyFill="1" applyBorder="1" applyAlignment="1">
      <alignment horizontal="left"/>
    </xf>
    <xf numFmtId="4" fontId="1" fillId="0" borderId="5" xfId="0" applyNumberFormat="1" applyFont="1" applyFill="1" applyBorder="1"/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/>
    </xf>
    <xf numFmtId="4" fontId="4" fillId="6" borderId="5" xfId="0" applyNumberFormat="1" applyFont="1" applyFill="1" applyBorder="1" applyAlignment="1">
      <alignment horizontal="right"/>
    </xf>
    <xf numFmtId="0" fontId="1" fillId="0" borderId="5" xfId="0" applyFont="1" applyBorder="1" applyAlignment="1">
      <alignment horizontal="center" vertical="center"/>
    </xf>
    <xf numFmtId="0" fontId="1" fillId="6" borderId="5" xfId="0" applyFont="1" applyFill="1" applyBorder="1"/>
    <xf numFmtId="4" fontId="1" fillId="6" borderId="5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4" fillId="0" borderId="5" xfId="0" applyFont="1" applyFill="1" applyBorder="1"/>
    <xf numFmtId="0" fontId="1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right"/>
    </xf>
    <xf numFmtId="0" fontId="4" fillId="0" borderId="1" xfId="0" applyFont="1" applyFill="1" applyBorder="1"/>
    <xf numFmtId="4" fontId="1" fillId="0" borderId="1" xfId="0" applyNumberFormat="1" applyFont="1" applyFill="1" applyBorder="1"/>
    <xf numFmtId="4" fontId="4" fillId="0" borderId="1" xfId="0" applyNumberFormat="1" applyFont="1" applyFill="1" applyBorder="1" applyAlignment="1">
      <alignment horizontal="right"/>
    </xf>
    <xf numFmtId="0" fontId="4" fillId="6" borderId="5" xfId="0" applyFont="1" applyFill="1" applyBorder="1"/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3" borderId="5" xfId="0" applyFont="1" applyFill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5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dxfs count="54">
    <dxf>
      <font>
        <b/>
        <i val="0"/>
      </font>
      <border/>
    </dxf>
    <dxf>
      <font>
        <b/>
        <i val="0"/>
      </font>
      <fill>
        <patternFill patternType="solid">
          <fgColor indexed="27"/>
          <bgColor indexed="27"/>
        </patternFill>
      </fill>
      <border/>
    </dxf>
    <dxf>
      <font>
        <b/>
        <i val="0"/>
      </font>
      <fill>
        <patternFill patternType="solid">
          <fgColor indexed="43"/>
          <bgColor indexed="43"/>
        </patternFill>
      </fill>
      <border/>
    </dxf>
    <dxf>
      <font>
        <b/>
        <i val="0"/>
      </font>
      <border/>
    </dxf>
    <dxf>
      <font>
        <b/>
        <i val="0"/>
      </font>
      <fill>
        <patternFill patternType="solid">
          <fgColor indexed="27"/>
          <bgColor indexed="27"/>
        </patternFill>
      </fill>
      <border/>
    </dxf>
    <dxf>
      <font>
        <b/>
        <i val="0"/>
      </font>
      <fill>
        <patternFill patternType="solid">
          <fgColor indexed="43"/>
          <bgColor indexed="43"/>
        </patternFill>
      </fill>
      <border/>
    </dxf>
    <dxf>
      <font>
        <b/>
        <i val="0"/>
      </font>
      <border/>
    </dxf>
    <dxf>
      <font>
        <b/>
        <i val="0"/>
      </font>
      <fill>
        <patternFill patternType="solid">
          <fgColor indexed="27"/>
          <bgColor indexed="27"/>
        </patternFill>
      </fill>
      <border/>
    </dxf>
    <dxf>
      <font>
        <b/>
        <i val="0"/>
      </font>
      <fill>
        <patternFill patternType="solid">
          <fgColor indexed="43"/>
          <bgColor indexed="43"/>
        </patternFill>
      </fill>
      <border/>
    </dxf>
    <dxf>
      <font>
        <b/>
        <i val="0"/>
      </font>
      <border/>
    </dxf>
    <dxf>
      <font>
        <b/>
        <i val="0"/>
      </font>
      <fill>
        <patternFill patternType="solid">
          <fgColor indexed="27"/>
          <bgColor indexed="27"/>
        </patternFill>
      </fill>
      <border/>
    </dxf>
    <dxf>
      <font>
        <b/>
        <i val="0"/>
      </font>
      <fill>
        <patternFill patternType="solid">
          <fgColor indexed="43"/>
          <bgColor indexed="43"/>
        </patternFill>
      </fill>
      <border/>
    </dxf>
    <dxf>
      <font>
        <b/>
        <i val="0"/>
      </font>
      <border/>
    </dxf>
    <dxf>
      <font>
        <b/>
        <i val="0"/>
      </font>
      <fill>
        <patternFill patternType="solid">
          <fgColor indexed="27"/>
          <bgColor indexed="27"/>
        </patternFill>
      </fill>
      <border/>
    </dxf>
    <dxf>
      <font>
        <b/>
        <i val="0"/>
      </font>
      <fill>
        <patternFill patternType="solid">
          <fgColor indexed="43"/>
          <bgColor indexed="43"/>
        </patternFill>
      </fill>
      <border/>
    </dxf>
    <dxf>
      <font>
        <b/>
        <i val="0"/>
      </font>
      <border/>
    </dxf>
    <dxf>
      <font>
        <b/>
        <i val="0"/>
      </font>
      <fill>
        <patternFill patternType="solid">
          <fgColor indexed="27"/>
          <bgColor indexed="27"/>
        </patternFill>
      </fill>
      <border/>
    </dxf>
    <dxf>
      <font>
        <b/>
        <i val="0"/>
      </font>
      <fill>
        <patternFill patternType="solid">
          <fgColor indexed="43"/>
          <bgColor indexed="43"/>
        </patternFill>
      </fill>
      <border/>
    </dxf>
    <dxf>
      <font>
        <b/>
        <i val="0"/>
      </font>
      <border/>
    </dxf>
    <dxf>
      <font>
        <b/>
        <i val="0"/>
      </font>
      <fill>
        <patternFill patternType="solid">
          <fgColor indexed="27"/>
          <bgColor indexed="27"/>
        </patternFill>
      </fill>
      <border/>
    </dxf>
    <dxf>
      <font>
        <b/>
        <i val="0"/>
      </font>
      <fill>
        <patternFill patternType="solid">
          <fgColor indexed="43"/>
          <bgColor indexed="43"/>
        </patternFill>
      </fill>
      <border/>
    </dxf>
    <dxf>
      <font>
        <b/>
        <i val="0"/>
      </font>
      <border/>
    </dxf>
    <dxf>
      <font>
        <b/>
        <i val="0"/>
      </font>
      <fill>
        <patternFill patternType="solid">
          <fgColor indexed="27"/>
          <bgColor indexed="27"/>
        </patternFill>
      </fill>
      <border/>
    </dxf>
    <dxf>
      <font>
        <b/>
        <i val="0"/>
      </font>
      <fill>
        <patternFill patternType="solid">
          <fgColor indexed="43"/>
          <bgColor indexed="43"/>
        </patternFill>
      </fill>
      <border/>
    </dxf>
    <dxf>
      <font>
        <b/>
        <i val="0"/>
      </font>
      <border/>
    </dxf>
    <dxf>
      <font>
        <b/>
        <i val="0"/>
      </font>
      <fill>
        <patternFill patternType="solid">
          <fgColor indexed="27"/>
          <bgColor indexed="27"/>
        </patternFill>
      </fill>
      <border/>
    </dxf>
    <dxf>
      <font>
        <b/>
        <i val="0"/>
      </font>
      <fill>
        <patternFill patternType="solid">
          <fgColor indexed="43"/>
          <bgColor indexed="43"/>
        </patternFill>
      </fill>
      <border/>
    </dxf>
    <dxf>
      <font>
        <b/>
        <i val="0"/>
      </font>
      <border/>
    </dxf>
    <dxf>
      <font>
        <b/>
        <i val="0"/>
      </font>
      <fill>
        <patternFill patternType="solid">
          <fgColor indexed="27"/>
          <bgColor indexed="27"/>
        </patternFill>
      </fill>
      <border/>
    </dxf>
    <dxf>
      <font>
        <b/>
        <i val="0"/>
      </font>
      <fill>
        <patternFill patternType="solid">
          <fgColor indexed="43"/>
          <bgColor indexed="43"/>
        </patternFill>
      </fill>
      <border/>
    </dxf>
    <dxf>
      <font>
        <b/>
        <i val="0"/>
      </font>
      <border/>
    </dxf>
    <dxf>
      <font>
        <b/>
        <i val="0"/>
      </font>
      <fill>
        <patternFill patternType="solid">
          <fgColor indexed="27"/>
          <bgColor indexed="27"/>
        </patternFill>
      </fill>
      <border/>
    </dxf>
    <dxf>
      <font>
        <b/>
        <i val="0"/>
      </font>
      <fill>
        <patternFill patternType="solid">
          <fgColor indexed="43"/>
          <bgColor indexed="43"/>
        </patternFill>
      </fill>
      <border/>
    </dxf>
    <dxf>
      <font>
        <b/>
        <i val="0"/>
      </font>
      <border/>
    </dxf>
    <dxf>
      <font>
        <b/>
        <i val="0"/>
      </font>
      <fill>
        <patternFill patternType="solid">
          <fgColor indexed="27"/>
          <bgColor indexed="27"/>
        </patternFill>
      </fill>
      <border/>
    </dxf>
    <dxf>
      <font>
        <b/>
        <i val="0"/>
      </font>
      <fill>
        <patternFill patternType="solid">
          <fgColor indexed="43"/>
          <bgColor indexed="43"/>
        </patternFill>
      </fill>
      <border/>
    </dxf>
    <dxf>
      <font>
        <b/>
        <i val="0"/>
      </font>
      <border/>
    </dxf>
    <dxf>
      <font>
        <b/>
        <i val="0"/>
      </font>
      <fill>
        <patternFill patternType="solid">
          <fgColor indexed="27"/>
          <bgColor indexed="27"/>
        </patternFill>
      </fill>
      <border/>
    </dxf>
    <dxf>
      <font>
        <b/>
        <i val="0"/>
      </font>
      <fill>
        <patternFill patternType="solid">
          <fgColor indexed="43"/>
          <bgColor indexed="43"/>
        </patternFill>
      </fill>
      <border/>
    </dxf>
    <dxf>
      <font>
        <b/>
        <i val="0"/>
      </font>
      <border/>
    </dxf>
    <dxf>
      <font>
        <b/>
        <i val="0"/>
      </font>
      <fill>
        <patternFill patternType="solid">
          <fgColor indexed="27"/>
          <bgColor indexed="27"/>
        </patternFill>
      </fill>
      <border/>
    </dxf>
    <dxf>
      <font>
        <b/>
        <i val="0"/>
      </font>
      <fill>
        <patternFill patternType="solid">
          <fgColor indexed="43"/>
          <bgColor indexed="43"/>
        </patternFill>
      </fill>
      <border/>
    </dxf>
    <dxf>
      <font>
        <b/>
        <i val="0"/>
      </font>
      <border/>
    </dxf>
    <dxf>
      <font>
        <b/>
        <i val="0"/>
      </font>
      <fill>
        <patternFill patternType="solid">
          <fgColor indexed="27"/>
          <bgColor indexed="27"/>
        </patternFill>
      </fill>
      <border/>
    </dxf>
    <dxf>
      <font>
        <b/>
        <i val="0"/>
      </font>
      <fill>
        <patternFill patternType="solid">
          <fgColor indexed="43"/>
          <bgColor indexed="43"/>
        </patternFill>
      </fill>
      <border/>
    </dxf>
    <dxf>
      <font>
        <b/>
        <i val="0"/>
      </font>
      <border/>
    </dxf>
    <dxf>
      <font>
        <b/>
        <i val="0"/>
      </font>
      <fill>
        <patternFill patternType="solid">
          <fgColor indexed="27"/>
          <bgColor indexed="27"/>
        </patternFill>
      </fill>
      <border/>
    </dxf>
    <dxf>
      <font>
        <b/>
        <i val="0"/>
      </font>
      <fill>
        <patternFill patternType="solid">
          <fgColor indexed="43"/>
          <bgColor indexed="43"/>
        </patternFill>
      </fill>
      <border/>
    </dxf>
    <dxf>
      <font>
        <b/>
        <i val="0"/>
      </font>
      <border/>
    </dxf>
    <dxf>
      <font>
        <b/>
        <i val="0"/>
      </font>
      <fill>
        <patternFill patternType="solid">
          <fgColor indexed="27"/>
          <bgColor indexed="27"/>
        </patternFill>
      </fill>
      <border/>
    </dxf>
    <dxf>
      <font>
        <b/>
        <i val="0"/>
      </font>
      <fill>
        <patternFill patternType="solid">
          <fgColor indexed="43"/>
          <bgColor indexed="43"/>
        </patternFill>
      </fill>
      <border/>
    </dxf>
    <dxf>
      <font>
        <b/>
        <i val="0"/>
      </font>
      <border/>
    </dxf>
    <dxf>
      <font>
        <b/>
        <i val="0"/>
      </font>
      <fill>
        <patternFill patternType="solid">
          <fgColor indexed="27"/>
          <bgColor indexed="27"/>
        </patternFill>
      </fill>
      <border/>
    </dxf>
    <dxf>
      <font>
        <b/>
        <i val="0"/>
      </font>
      <fill>
        <patternFill patternType="solid">
          <fgColor indexed="43"/>
          <bgColor indexed="43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Kancelář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4"/>
  <sheetViews>
    <sheetView workbookViewId="0" topLeftCell="A82">
      <selection activeCell="B36" sqref="B36"/>
    </sheetView>
  </sheetViews>
  <sheetFormatPr defaultColWidth="9.140625" defaultRowHeight="15"/>
  <cols>
    <col min="1" max="1" width="4.421875" style="1" customWidth="1"/>
    <col min="2" max="2" width="68.7109375" style="1" customWidth="1"/>
    <col min="3" max="3" width="4.140625" style="2" customWidth="1"/>
    <col min="4" max="4" width="10.00390625" style="2" bestFit="1" customWidth="1"/>
    <col min="5" max="7" width="6.7109375" style="1" customWidth="1"/>
    <col min="8" max="8" width="9.8515625" style="1" customWidth="1"/>
    <col min="9" max="9" width="10.57421875" style="1" customWidth="1"/>
    <col min="10" max="10" width="10.28125" style="1" customWidth="1"/>
    <col min="11" max="11" width="8.28125" style="1" customWidth="1"/>
    <col min="12" max="12" width="14.7109375" style="2" customWidth="1"/>
    <col min="13" max="14" width="9.140625" style="1" customWidth="1"/>
    <col min="15" max="15" width="14.00390625" style="1" customWidth="1"/>
    <col min="16" max="16" width="13.57421875" style="1" customWidth="1"/>
    <col min="17" max="16384" width="9.140625" style="1" customWidth="1"/>
  </cols>
  <sheetData>
    <row r="1" spans="1:10" ht="15">
      <c r="A1" s="3" t="s">
        <v>0</v>
      </c>
      <c r="B1" s="4"/>
      <c r="C1" s="5"/>
      <c r="D1" s="5"/>
      <c r="I1" s="4"/>
      <c r="J1" s="6" t="s">
        <v>1</v>
      </c>
    </row>
    <row r="2" spans="1:12" s="4" customFormat="1" ht="15">
      <c r="A2" s="7" t="s">
        <v>2</v>
      </c>
      <c r="B2" s="154" t="s">
        <v>3</v>
      </c>
      <c r="C2" s="7"/>
      <c r="D2" s="7" t="s">
        <v>4</v>
      </c>
      <c r="E2" s="154" t="s">
        <v>5</v>
      </c>
      <c r="F2" s="154" t="s">
        <v>6</v>
      </c>
      <c r="G2" s="154" t="s">
        <v>7</v>
      </c>
      <c r="H2" s="7" t="s">
        <v>8</v>
      </c>
      <c r="I2" s="7" t="s">
        <v>9</v>
      </c>
      <c r="J2" s="7" t="s">
        <v>10</v>
      </c>
      <c r="L2" s="5"/>
    </row>
    <row r="3" spans="1:12" s="4" customFormat="1" ht="15">
      <c r="A3" s="8" t="s">
        <v>11</v>
      </c>
      <c r="B3" s="155"/>
      <c r="C3" s="8" t="s">
        <v>12</v>
      </c>
      <c r="D3" s="8" t="s">
        <v>13</v>
      </c>
      <c r="E3" s="155"/>
      <c r="F3" s="155"/>
      <c r="G3" s="155"/>
      <c r="H3" s="8" t="s">
        <v>14</v>
      </c>
      <c r="I3" s="8" t="s">
        <v>173</v>
      </c>
      <c r="J3" s="8" t="s">
        <v>14</v>
      </c>
      <c r="L3" s="5"/>
    </row>
    <row r="4" spans="1:10" ht="12.75" customHeight="1">
      <c r="A4" s="9" t="s">
        <v>15</v>
      </c>
      <c r="B4" s="10"/>
      <c r="C4" s="11"/>
      <c r="D4" s="11"/>
      <c r="E4" s="11"/>
      <c r="F4" s="11"/>
      <c r="G4" s="11"/>
      <c r="H4" s="11"/>
      <c r="I4" s="12"/>
      <c r="J4" s="13"/>
    </row>
    <row r="5" spans="1:10" ht="12.75" customHeight="1">
      <c r="A5" s="156" t="s">
        <v>16</v>
      </c>
      <c r="B5" s="14" t="s">
        <v>17</v>
      </c>
      <c r="C5" s="15"/>
      <c r="D5" s="15"/>
      <c r="E5" s="15">
        <v>3421</v>
      </c>
      <c r="F5" s="15">
        <v>3122</v>
      </c>
      <c r="G5" s="15">
        <v>8259</v>
      </c>
      <c r="H5" s="16">
        <v>4250</v>
      </c>
      <c r="I5" s="17">
        <v>-4250</v>
      </c>
      <c r="J5" s="18">
        <f aca="true" t="shared" si="0" ref="J5:J26">H5+I5</f>
        <v>0</v>
      </c>
    </row>
    <row r="6" spans="1:10" ht="12.75" customHeight="1">
      <c r="A6" s="157"/>
      <c r="B6" s="19" t="s">
        <v>131</v>
      </c>
      <c r="C6" s="1"/>
      <c r="D6" s="14"/>
      <c r="E6" s="13">
        <v>2219</v>
      </c>
      <c r="F6" s="13">
        <v>3122</v>
      </c>
      <c r="G6" s="2">
        <v>6215</v>
      </c>
      <c r="H6" s="20">
        <v>800</v>
      </c>
      <c r="I6" s="21">
        <v>-800</v>
      </c>
      <c r="J6" s="22">
        <f t="shared" si="0"/>
        <v>0</v>
      </c>
    </row>
    <row r="7" spans="1:10" ht="12.75" customHeight="1">
      <c r="A7" s="157"/>
      <c r="B7" s="14" t="s">
        <v>18</v>
      </c>
      <c r="C7" s="15"/>
      <c r="D7" s="15"/>
      <c r="E7" s="15">
        <v>3612</v>
      </c>
      <c r="F7" s="15">
        <v>3112</v>
      </c>
      <c r="G7" s="23" t="s">
        <v>19</v>
      </c>
      <c r="H7" s="20">
        <v>775.7</v>
      </c>
      <c r="I7" s="21">
        <v>-600</v>
      </c>
      <c r="J7" s="22">
        <f t="shared" si="0"/>
        <v>175.70000000000005</v>
      </c>
    </row>
    <row r="8" spans="1:10" ht="12.75" customHeight="1">
      <c r="A8" s="158"/>
      <c r="B8" s="109" t="s">
        <v>20</v>
      </c>
      <c r="C8" s="78"/>
      <c r="D8" s="78"/>
      <c r="E8" s="78">
        <v>3639</v>
      </c>
      <c r="F8" s="78">
        <v>5171</v>
      </c>
      <c r="G8" s="79" t="s">
        <v>21</v>
      </c>
      <c r="H8" s="110">
        <v>5738.72</v>
      </c>
      <c r="I8" s="88">
        <v>-5650</v>
      </c>
      <c r="J8" s="130">
        <f t="shared" si="0"/>
        <v>88.72000000000025</v>
      </c>
    </row>
    <row r="9" spans="1:12" ht="12.75" customHeight="1">
      <c r="A9" s="156" t="s">
        <v>22</v>
      </c>
      <c r="B9" s="14" t="s">
        <v>23</v>
      </c>
      <c r="C9" s="24"/>
      <c r="D9" s="15">
        <v>13351</v>
      </c>
      <c r="E9" s="15"/>
      <c r="F9" s="15">
        <v>4116</v>
      </c>
      <c r="G9" s="23" t="s">
        <v>24</v>
      </c>
      <c r="H9" s="16">
        <v>81.55</v>
      </c>
      <c r="I9" s="17">
        <v>109.27</v>
      </c>
      <c r="J9" s="18">
        <f t="shared" si="0"/>
        <v>190.82</v>
      </c>
      <c r="K9" s="1" t="s">
        <v>25</v>
      </c>
      <c r="L9" s="25">
        <f>I9+I11+I13+I15+I17+I19+I21</f>
        <v>4295.54</v>
      </c>
    </row>
    <row r="10" spans="1:12" ht="12.75" customHeight="1">
      <c r="A10" s="157"/>
      <c r="B10" s="14" t="s">
        <v>26</v>
      </c>
      <c r="C10" s="24"/>
      <c r="D10" s="15">
        <v>13351</v>
      </c>
      <c r="E10" s="15">
        <v>4356</v>
      </c>
      <c r="F10" s="15">
        <v>5336</v>
      </c>
      <c r="G10" s="23" t="s">
        <v>24</v>
      </c>
      <c r="H10" s="16">
        <v>81.55</v>
      </c>
      <c r="I10" s="17">
        <v>109.27</v>
      </c>
      <c r="J10" s="18">
        <f t="shared" si="0"/>
        <v>190.82</v>
      </c>
      <c r="K10" s="1" t="s">
        <v>27</v>
      </c>
      <c r="L10" s="25">
        <f>I10+I12+I14+I16+I18+I20+I22</f>
        <v>4295.54</v>
      </c>
    </row>
    <row r="11" spans="1:10" ht="12.75" customHeight="1">
      <c r="A11" s="157"/>
      <c r="B11" s="14" t="s">
        <v>28</v>
      </c>
      <c r="C11" s="24"/>
      <c r="D11" s="15">
        <v>13351</v>
      </c>
      <c r="E11" s="15"/>
      <c r="F11" s="15">
        <v>4116</v>
      </c>
      <c r="G11" s="23" t="s">
        <v>29</v>
      </c>
      <c r="H11" s="16">
        <v>1724.3</v>
      </c>
      <c r="I11" s="17">
        <v>1397.65</v>
      </c>
      <c r="J11" s="18">
        <f t="shared" si="0"/>
        <v>3121.95</v>
      </c>
    </row>
    <row r="12" spans="1:10" ht="12.75" customHeight="1">
      <c r="A12" s="157"/>
      <c r="B12" s="14" t="s">
        <v>30</v>
      </c>
      <c r="C12" s="24"/>
      <c r="D12" s="15">
        <v>13351</v>
      </c>
      <c r="E12" s="15">
        <v>4350</v>
      </c>
      <c r="F12" s="15">
        <v>5336</v>
      </c>
      <c r="G12" s="23" t="s">
        <v>29</v>
      </c>
      <c r="H12" s="16">
        <v>1724.3</v>
      </c>
      <c r="I12" s="17">
        <v>1397.65</v>
      </c>
      <c r="J12" s="18">
        <f t="shared" si="0"/>
        <v>3121.95</v>
      </c>
    </row>
    <row r="13" spans="1:10" ht="12.75" customHeight="1">
      <c r="A13" s="157"/>
      <c r="B13" s="14" t="s">
        <v>31</v>
      </c>
      <c r="C13" s="24"/>
      <c r="D13" s="15">
        <v>13351</v>
      </c>
      <c r="E13" s="15"/>
      <c r="F13" s="15">
        <v>4116</v>
      </c>
      <c r="G13" s="23" t="s">
        <v>32</v>
      </c>
      <c r="H13" s="16">
        <v>241.56</v>
      </c>
      <c r="I13" s="17">
        <v>45.53</v>
      </c>
      <c r="J13" s="18">
        <f t="shared" si="0"/>
        <v>287.09000000000003</v>
      </c>
    </row>
    <row r="14" spans="1:10" ht="12.75" customHeight="1">
      <c r="A14" s="157"/>
      <c r="B14" s="14" t="s">
        <v>33</v>
      </c>
      <c r="C14" s="15"/>
      <c r="D14" s="15">
        <v>13351</v>
      </c>
      <c r="E14" s="15">
        <v>4351</v>
      </c>
      <c r="F14" s="15">
        <v>5336</v>
      </c>
      <c r="G14" s="23" t="s">
        <v>32</v>
      </c>
      <c r="H14" s="18">
        <v>241.56</v>
      </c>
      <c r="I14" s="17">
        <v>45.53</v>
      </c>
      <c r="J14" s="18">
        <f t="shared" si="0"/>
        <v>287.09000000000003</v>
      </c>
    </row>
    <row r="15" spans="1:10" ht="12.75" customHeight="1">
      <c r="A15" s="157"/>
      <c r="B15" s="14" t="s">
        <v>34</v>
      </c>
      <c r="C15" s="15"/>
      <c r="D15" s="15">
        <v>13351</v>
      </c>
      <c r="E15" s="15"/>
      <c r="F15" s="15">
        <v>4116</v>
      </c>
      <c r="G15" s="23" t="s">
        <v>35</v>
      </c>
      <c r="H15" s="18">
        <v>2027.49</v>
      </c>
      <c r="I15" s="17">
        <v>2069.02</v>
      </c>
      <c r="J15" s="18">
        <f t="shared" si="0"/>
        <v>4096.51</v>
      </c>
    </row>
    <row r="16" spans="1:10" ht="12.75" customHeight="1">
      <c r="A16" s="157"/>
      <c r="B16" s="14" t="s">
        <v>36</v>
      </c>
      <c r="C16" s="15"/>
      <c r="D16" s="15">
        <v>13351</v>
      </c>
      <c r="E16" s="15">
        <v>4350</v>
      </c>
      <c r="F16" s="15">
        <v>5336</v>
      </c>
      <c r="G16" s="23" t="s">
        <v>35</v>
      </c>
      <c r="H16" s="18">
        <v>2027.49</v>
      </c>
      <c r="I16" s="17">
        <v>2069.02</v>
      </c>
      <c r="J16" s="18">
        <f t="shared" si="0"/>
        <v>4096.51</v>
      </c>
    </row>
    <row r="17" spans="1:10" ht="12.75" customHeight="1">
      <c r="A17" s="157"/>
      <c r="B17" s="14" t="s">
        <v>37</v>
      </c>
      <c r="C17" s="15"/>
      <c r="D17" s="15">
        <v>13351</v>
      </c>
      <c r="E17" s="15"/>
      <c r="F17" s="15">
        <v>4116</v>
      </c>
      <c r="G17" s="23" t="s">
        <v>38</v>
      </c>
      <c r="H17" s="18">
        <v>116.99</v>
      </c>
      <c r="I17" s="17">
        <v>115</v>
      </c>
      <c r="J17" s="18">
        <f t="shared" si="0"/>
        <v>231.99</v>
      </c>
    </row>
    <row r="18" spans="1:10" ht="12.75" customHeight="1">
      <c r="A18" s="157"/>
      <c r="B18" s="14" t="s">
        <v>39</v>
      </c>
      <c r="C18" s="15"/>
      <c r="D18" s="15">
        <v>13351</v>
      </c>
      <c r="E18" s="15">
        <v>4359</v>
      </c>
      <c r="F18" s="15">
        <v>5336</v>
      </c>
      <c r="G18" s="23" t="s">
        <v>38</v>
      </c>
      <c r="H18" s="18">
        <v>116.99</v>
      </c>
      <c r="I18" s="17">
        <v>115</v>
      </c>
      <c r="J18" s="18">
        <f t="shared" si="0"/>
        <v>231.99</v>
      </c>
    </row>
    <row r="19" spans="1:10" ht="12.75" customHeight="1">
      <c r="A19" s="157"/>
      <c r="B19" s="14" t="s">
        <v>40</v>
      </c>
      <c r="C19" s="15"/>
      <c r="D19" s="15">
        <v>13351</v>
      </c>
      <c r="E19" s="15"/>
      <c r="F19" s="15">
        <v>4116</v>
      </c>
      <c r="G19" s="23" t="s">
        <v>41</v>
      </c>
      <c r="H19" s="18">
        <v>657.75</v>
      </c>
      <c r="I19" s="17">
        <v>446.53</v>
      </c>
      <c r="J19" s="18">
        <f t="shared" si="0"/>
        <v>1104.28</v>
      </c>
    </row>
    <row r="20" spans="1:10" ht="12.75" customHeight="1">
      <c r="A20" s="157"/>
      <c r="B20" s="14" t="s">
        <v>42</v>
      </c>
      <c r="C20" s="15"/>
      <c r="D20" s="15">
        <v>13351</v>
      </c>
      <c r="E20" s="15">
        <v>4357</v>
      </c>
      <c r="F20" s="15">
        <v>5336</v>
      </c>
      <c r="G20" s="23" t="s">
        <v>41</v>
      </c>
      <c r="H20" s="18">
        <v>657.75</v>
      </c>
      <c r="I20" s="17">
        <v>446.53</v>
      </c>
      <c r="J20" s="18">
        <f t="shared" si="0"/>
        <v>1104.28</v>
      </c>
    </row>
    <row r="21" spans="1:10" ht="12.75" customHeight="1">
      <c r="A21" s="157"/>
      <c r="B21" s="14" t="s">
        <v>43</v>
      </c>
      <c r="C21" s="15"/>
      <c r="D21" s="15">
        <v>13351</v>
      </c>
      <c r="E21" s="15"/>
      <c r="F21" s="15">
        <v>4116</v>
      </c>
      <c r="G21" s="23" t="s">
        <v>44</v>
      </c>
      <c r="H21" s="18">
        <v>183.01</v>
      </c>
      <c r="I21" s="26">
        <v>112.54</v>
      </c>
      <c r="J21" s="14">
        <f t="shared" si="0"/>
        <v>295.55</v>
      </c>
    </row>
    <row r="22" spans="1:10" ht="12.75" customHeight="1">
      <c r="A22" s="158"/>
      <c r="B22" s="19" t="s">
        <v>45</v>
      </c>
      <c r="C22" s="27"/>
      <c r="D22" s="13">
        <v>13351</v>
      </c>
      <c r="E22" s="13">
        <v>4359</v>
      </c>
      <c r="F22" s="13">
        <v>5336</v>
      </c>
      <c r="G22" s="28" t="s">
        <v>44</v>
      </c>
      <c r="H22" s="20">
        <v>183.01</v>
      </c>
      <c r="I22" s="29">
        <v>112.54</v>
      </c>
      <c r="J22" s="22">
        <f t="shared" si="0"/>
        <v>295.55</v>
      </c>
    </row>
    <row r="23" spans="1:12" ht="12.75" customHeight="1">
      <c r="A23" s="161" t="s">
        <v>46</v>
      </c>
      <c r="B23" s="109" t="s">
        <v>165</v>
      </c>
      <c r="C23" s="86"/>
      <c r="D23" s="78"/>
      <c r="E23" s="78">
        <v>3113</v>
      </c>
      <c r="F23" s="78">
        <v>2122</v>
      </c>
      <c r="G23" s="79" t="s">
        <v>49</v>
      </c>
      <c r="H23" s="87">
        <v>612</v>
      </c>
      <c r="I23" s="93">
        <v>-34</v>
      </c>
      <c r="J23" s="94">
        <f t="shared" si="0"/>
        <v>578</v>
      </c>
      <c r="K23" s="91"/>
      <c r="L23" s="92"/>
    </row>
    <row r="24" spans="1:12" ht="12.75" customHeight="1">
      <c r="A24" s="162"/>
      <c r="B24" s="95" t="s">
        <v>166</v>
      </c>
      <c r="C24" s="86"/>
      <c r="D24" s="78"/>
      <c r="E24" s="78">
        <v>3113</v>
      </c>
      <c r="F24" s="78">
        <v>2122</v>
      </c>
      <c r="G24" s="79" t="s">
        <v>54</v>
      </c>
      <c r="H24" s="87">
        <v>1123.55</v>
      </c>
      <c r="I24" s="93">
        <v>-1</v>
      </c>
      <c r="J24" s="94">
        <f t="shared" si="0"/>
        <v>1122.55</v>
      </c>
      <c r="K24" s="91"/>
      <c r="L24" s="92"/>
    </row>
    <row r="25" spans="1:12" ht="12.75" customHeight="1">
      <c r="A25" s="162"/>
      <c r="B25" s="109" t="s">
        <v>167</v>
      </c>
      <c r="C25" s="86"/>
      <c r="D25" s="78"/>
      <c r="E25" s="78">
        <v>3113</v>
      </c>
      <c r="F25" s="78">
        <v>2122</v>
      </c>
      <c r="G25" s="79" t="s">
        <v>52</v>
      </c>
      <c r="H25" s="87">
        <v>1098.32</v>
      </c>
      <c r="I25" s="93">
        <v>237</v>
      </c>
      <c r="J25" s="94">
        <f t="shared" si="0"/>
        <v>1335.32</v>
      </c>
      <c r="K25" s="91"/>
      <c r="L25" s="92"/>
    </row>
    <row r="26" spans="1:14" ht="12.75" customHeight="1">
      <c r="A26" s="162"/>
      <c r="B26" s="109" t="s">
        <v>168</v>
      </c>
      <c r="C26" s="86"/>
      <c r="D26" s="78"/>
      <c r="E26" s="78">
        <v>3111</v>
      </c>
      <c r="F26" s="78">
        <v>2122</v>
      </c>
      <c r="G26" s="79" t="s">
        <v>48</v>
      </c>
      <c r="H26" s="87">
        <v>860</v>
      </c>
      <c r="I26" s="93">
        <v>186</v>
      </c>
      <c r="J26" s="94">
        <f t="shared" si="0"/>
        <v>1046</v>
      </c>
      <c r="K26" s="91"/>
      <c r="L26" s="92"/>
      <c r="M26" s="96"/>
      <c r="N26" s="96"/>
    </row>
    <row r="27" spans="1:12" ht="12.75" customHeight="1">
      <c r="A27" s="160" t="s">
        <v>78</v>
      </c>
      <c r="B27" s="114" t="s">
        <v>130</v>
      </c>
      <c r="C27" s="115"/>
      <c r="D27" s="116"/>
      <c r="E27" s="116">
        <v>1036</v>
      </c>
      <c r="F27" s="116">
        <v>5811</v>
      </c>
      <c r="G27" s="117"/>
      <c r="H27" s="89">
        <v>-121.23</v>
      </c>
      <c r="I27" s="118">
        <v>-34.13</v>
      </c>
      <c r="J27" s="90">
        <f>H27+I27</f>
        <v>-155.36</v>
      </c>
      <c r="L27" s="77"/>
    </row>
    <row r="28" spans="1:11" ht="12.75" customHeight="1">
      <c r="A28" s="158"/>
      <c r="B28" s="104" t="s">
        <v>130</v>
      </c>
      <c r="C28" s="105"/>
      <c r="D28" s="106"/>
      <c r="E28" s="106">
        <v>1036</v>
      </c>
      <c r="F28" s="106">
        <v>5811</v>
      </c>
      <c r="G28" s="107"/>
      <c r="H28" s="87">
        <v>121.23</v>
      </c>
      <c r="I28" s="108">
        <v>34.13</v>
      </c>
      <c r="J28" s="94">
        <f>H28+I28</f>
        <v>155.36</v>
      </c>
      <c r="K28" s="30"/>
    </row>
    <row r="29" spans="1:10" ht="12.75" customHeight="1">
      <c r="A29" s="32"/>
      <c r="B29" s="33"/>
      <c r="C29" s="34"/>
      <c r="D29" s="34"/>
      <c r="E29" s="163" t="s">
        <v>56</v>
      </c>
      <c r="F29" s="163"/>
      <c r="G29" s="163"/>
      <c r="H29" s="35">
        <f>H5+H6+H7+H9+H11+H13+H15+H17+H19+H21+H23+H24+H25+H26</f>
        <v>14552.22</v>
      </c>
      <c r="I29" s="35">
        <f aca="true" t="shared" si="1" ref="I29:J29">I5+I6+I7+I9+I11+I13+I15+I17+I19+I21+I23+I24+I25+I26</f>
        <v>-966.4600000000003</v>
      </c>
      <c r="J29" s="35">
        <f t="shared" si="1"/>
        <v>13585.759999999998</v>
      </c>
    </row>
    <row r="30" spans="1:10" ht="12.75" customHeight="1">
      <c r="A30" s="32"/>
      <c r="B30" s="36" t="s">
        <v>57</v>
      </c>
      <c r="C30" s="34"/>
      <c r="D30" s="34"/>
      <c r="E30" s="164" t="s">
        <v>58</v>
      </c>
      <c r="F30" s="164"/>
      <c r="G30" s="164"/>
      <c r="H30" s="37">
        <f>H8+H10+H12+H14+H16+H18+H20+H22</f>
        <v>10771.37</v>
      </c>
      <c r="I30" s="37">
        <f aca="true" t="shared" si="2" ref="I30:J30">I8+I10+I12+I14+I16+I18+I20+I22</f>
        <v>-1354.4600000000003</v>
      </c>
      <c r="J30" s="37">
        <f t="shared" si="2"/>
        <v>9416.91</v>
      </c>
    </row>
    <row r="31" spans="1:10" ht="12.75" customHeight="1">
      <c r="A31" s="32"/>
      <c r="B31" s="38"/>
      <c r="C31" s="34"/>
      <c r="D31" s="34"/>
      <c r="E31" s="159" t="s">
        <v>59</v>
      </c>
      <c r="F31" s="159"/>
      <c r="G31" s="159"/>
      <c r="H31" s="39">
        <v>0</v>
      </c>
      <c r="I31" s="39">
        <v>0</v>
      </c>
      <c r="J31" s="37">
        <v>0</v>
      </c>
    </row>
    <row r="32" spans="1:10" ht="12.75" customHeight="1">
      <c r="A32" s="40"/>
      <c r="B32" s="41"/>
      <c r="C32" s="42"/>
      <c r="D32" s="42"/>
      <c r="E32" s="159" t="s">
        <v>60</v>
      </c>
      <c r="F32" s="159"/>
      <c r="G32" s="159"/>
      <c r="H32" s="43">
        <f>H29-H30-H31</f>
        <v>3780.8499999999985</v>
      </c>
      <c r="I32" s="43">
        <f aca="true" t="shared" si="3" ref="I32:J32">I29-I30-I31</f>
        <v>388</v>
      </c>
      <c r="J32" s="43">
        <f t="shared" si="3"/>
        <v>4168.8499999999985</v>
      </c>
    </row>
    <row r="33" spans="1:10" ht="12.75" customHeight="1">
      <c r="A33" s="44" t="s">
        <v>61</v>
      </c>
      <c r="E33" s="45"/>
      <c r="H33" s="46"/>
      <c r="I33" s="46"/>
      <c r="J33" s="47"/>
    </row>
    <row r="34" spans="1:10" ht="12.95" customHeight="1">
      <c r="A34" s="156" t="s">
        <v>16</v>
      </c>
      <c r="B34" s="14" t="s">
        <v>101</v>
      </c>
      <c r="C34" s="15"/>
      <c r="D34" s="15">
        <v>103533063</v>
      </c>
      <c r="E34" s="15">
        <v>3113</v>
      </c>
      <c r="F34" s="15">
        <v>5162</v>
      </c>
      <c r="G34" s="23" t="s">
        <v>102</v>
      </c>
      <c r="H34" s="16">
        <v>6</v>
      </c>
      <c r="I34" s="48">
        <v>-6</v>
      </c>
      <c r="J34" s="16">
        <f aca="true" t="shared" si="4" ref="J34:J90">H34+I34</f>
        <v>0</v>
      </c>
    </row>
    <row r="35" spans="1:10" ht="12.95" customHeight="1">
      <c r="A35" s="157"/>
      <c r="B35" s="14" t="s">
        <v>101</v>
      </c>
      <c r="C35" s="15"/>
      <c r="D35" s="15">
        <v>103533063</v>
      </c>
      <c r="E35" s="15">
        <v>3113</v>
      </c>
      <c r="F35" s="15">
        <v>5163</v>
      </c>
      <c r="G35" s="23" t="s">
        <v>102</v>
      </c>
      <c r="H35" s="16">
        <v>2</v>
      </c>
      <c r="I35" s="48">
        <v>-2</v>
      </c>
      <c r="J35" s="16">
        <f t="shared" si="4"/>
        <v>0</v>
      </c>
    </row>
    <row r="36" spans="1:10" ht="12.95" customHeight="1">
      <c r="A36" s="157"/>
      <c r="B36" s="14" t="s">
        <v>101</v>
      </c>
      <c r="C36" s="15"/>
      <c r="D36" s="15">
        <v>103533063</v>
      </c>
      <c r="E36" s="15">
        <v>3113</v>
      </c>
      <c r="F36" s="15">
        <v>5169</v>
      </c>
      <c r="G36" s="23" t="s">
        <v>102</v>
      </c>
      <c r="H36" s="16">
        <v>728.56</v>
      </c>
      <c r="I36" s="48">
        <v>-96</v>
      </c>
      <c r="J36" s="16">
        <f t="shared" si="4"/>
        <v>632.56</v>
      </c>
    </row>
    <row r="37" spans="1:10" ht="12.95" customHeight="1">
      <c r="A37" s="157"/>
      <c r="B37" s="80" t="s">
        <v>101</v>
      </c>
      <c r="C37" s="85" t="s">
        <v>12</v>
      </c>
      <c r="D37" s="81">
        <v>103133063</v>
      </c>
      <c r="E37" s="81">
        <v>3113</v>
      </c>
      <c r="F37" s="81">
        <v>5162</v>
      </c>
      <c r="G37" s="82" t="s">
        <v>102</v>
      </c>
      <c r="H37" s="83">
        <v>0</v>
      </c>
      <c r="I37" s="84">
        <v>6</v>
      </c>
      <c r="J37" s="83">
        <f t="shared" si="4"/>
        <v>6</v>
      </c>
    </row>
    <row r="38" spans="1:10" ht="12.95" customHeight="1">
      <c r="A38" s="157"/>
      <c r="B38" s="80" t="s">
        <v>101</v>
      </c>
      <c r="C38" s="85" t="s">
        <v>12</v>
      </c>
      <c r="D38" s="81">
        <v>103133063</v>
      </c>
      <c r="E38" s="81">
        <v>3113</v>
      </c>
      <c r="F38" s="81">
        <v>5163</v>
      </c>
      <c r="G38" s="82" t="s">
        <v>102</v>
      </c>
      <c r="H38" s="83">
        <v>0</v>
      </c>
      <c r="I38" s="84">
        <v>2</v>
      </c>
      <c r="J38" s="83">
        <f t="shared" si="4"/>
        <v>2</v>
      </c>
    </row>
    <row r="39" spans="1:10" ht="12.95" customHeight="1">
      <c r="A39" s="157"/>
      <c r="B39" s="80" t="s">
        <v>101</v>
      </c>
      <c r="C39" s="85" t="s">
        <v>12</v>
      </c>
      <c r="D39" s="81">
        <v>103133063</v>
      </c>
      <c r="E39" s="81">
        <v>3113</v>
      </c>
      <c r="F39" s="81">
        <v>5169</v>
      </c>
      <c r="G39" s="82" t="s">
        <v>102</v>
      </c>
      <c r="H39" s="83">
        <v>0</v>
      </c>
      <c r="I39" s="84">
        <v>96</v>
      </c>
      <c r="J39" s="83">
        <f t="shared" si="4"/>
        <v>96</v>
      </c>
    </row>
    <row r="40" spans="1:10" ht="12.95" customHeight="1">
      <c r="A40" s="157"/>
      <c r="B40" s="14" t="s">
        <v>100</v>
      </c>
      <c r="C40" s="15"/>
      <c r="D40" s="15"/>
      <c r="E40" s="15">
        <v>2141</v>
      </c>
      <c r="F40" s="15">
        <v>5169</v>
      </c>
      <c r="G40" s="23"/>
      <c r="H40" s="16">
        <v>100</v>
      </c>
      <c r="I40" s="48">
        <v>-17.04</v>
      </c>
      <c r="J40" s="16">
        <f t="shared" si="4"/>
        <v>82.96000000000001</v>
      </c>
    </row>
    <row r="41" spans="1:10" ht="12.95" customHeight="1">
      <c r="A41" s="157"/>
      <c r="B41" s="49" t="s">
        <v>68</v>
      </c>
      <c r="C41" s="50" t="s">
        <v>12</v>
      </c>
      <c r="D41" s="51"/>
      <c r="E41" s="51">
        <v>3429</v>
      </c>
      <c r="F41" s="51">
        <v>5169</v>
      </c>
      <c r="G41" s="52"/>
      <c r="H41" s="53">
        <v>0</v>
      </c>
      <c r="I41" s="54">
        <v>17.04</v>
      </c>
      <c r="J41" s="53">
        <f>H41+I41</f>
        <v>17.04</v>
      </c>
    </row>
    <row r="42" spans="1:12" s="121" customFormat="1" ht="12.95" customHeight="1">
      <c r="A42" s="157"/>
      <c r="B42" s="120" t="s">
        <v>154</v>
      </c>
      <c r="C42" s="15"/>
      <c r="D42" s="15"/>
      <c r="E42" s="15">
        <v>3392</v>
      </c>
      <c r="F42" s="15">
        <v>5222</v>
      </c>
      <c r="G42" s="112" t="s">
        <v>64</v>
      </c>
      <c r="H42" s="16">
        <v>185</v>
      </c>
      <c r="I42" s="48">
        <v>-28</v>
      </c>
      <c r="J42" s="16">
        <f>H42+I42</f>
        <v>157</v>
      </c>
      <c r="L42" s="2"/>
    </row>
    <row r="43" spans="1:17" s="121" customFormat="1" ht="12.95" customHeight="1">
      <c r="A43" s="158"/>
      <c r="B43" s="80" t="s">
        <v>155</v>
      </c>
      <c r="C43" s="85" t="s">
        <v>12</v>
      </c>
      <c r="D43" s="81"/>
      <c r="E43" s="81">
        <v>3111</v>
      </c>
      <c r="F43" s="81">
        <v>5212</v>
      </c>
      <c r="G43" s="113" t="s">
        <v>156</v>
      </c>
      <c r="H43" s="83">
        <v>0</v>
      </c>
      <c r="I43" s="84">
        <v>28</v>
      </c>
      <c r="J43" s="83">
        <v>28</v>
      </c>
      <c r="K43" s="125"/>
      <c r="L43" s="77"/>
      <c r="M43" s="125"/>
      <c r="N43" s="125"/>
      <c r="O43" s="125"/>
      <c r="P43" s="125"/>
      <c r="Q43" s="125"/>
    </row>
    <row r="44" spans="1:17" ht="12.95" customHeight="1">
      <c r="A44" s="160" t="s">
        <v>22</v>
      </c>
      <c r="B44" s="104" t="s">
        <v>103</v>
      </c>
      <c r="C44" s="86"/>
      <c r="D44" s="79"/>
      <c r="E44" s="78">
        <v>3421</v>
      </c>
      <c r="F44" s="78">
        <v>5331</v>
      </c>
      <c r="G44" s="79" t="s">
        <v>47</v>
      </c>
      <c r="H44" s="87">
        <v>4033</v>
      </c>
      <c r="I44" s="88">
        <v>-403</v>
      </c>
      <c r="J44" s="87">
        <f aca="true" t="shared" si="5" ref="J44:J50">H44+I44</f>
        <v>3630</v>
      </c>
      <c r="K44" s="126"/>
      <c r="L44" s="77"/>
      <c r="M44" s="127"/>
      <c r="N44" s="127"/>
      <c r="O44" s="127"/>
      <c r="P44" s="127"/>
      <c r="Q44" s="127"/>
    </row>
    <row r="45" spans="1:18" ht="12.95" customHeight="1">
      <c r="A45" s="165"/>
      <c r="B45" s="104" t="s">
        <v>104</v>
      </c>
      <c r="C45" s="86"/>
      <c r="D45" s="79"/>
      <c r="E45" s="78">
        <v>3111</v>
      </c>
      <c r="F45" s="78">
        <v>5331</v>
      </c>
      <c r="G45" s="79" t="s">
        <v>48</v>
      </c>
      <c r="H45" s="87">
        <v>9444</v>
      </c>
      <c r="I45" s="88">
        <v>-944</v>
      </c>
      <c r="J45" s="87">
        <f t="shared" si="5"/>
        <v>8500</v>
      </c>
      <c r="K45" s="128"/>
      <c r="L45" s="92"/>
      <c r="M45" s="91"/>
      <c r="N45" s="91"/>
      <c r="O45" s="91"/>
      <c r="P45" s="91"/>
      <c r="Q45" s="91"/>
      <c r="R45" s="122"/>
    </row>
    <row r="46" spans="1:18" ht="12.95" customHeight="1">
      <c r="A46" s="165"/>
      <c r="B46" s="104" t="s">
        <v>105</v>
      </c>
      <c r="C46" s="86"/>
      <c r="D46" s="79"/>
      <c r="E46" s="78">
        <v>3113</v>
      </c>
      <c r="F46" s="78">
        <v>5331</v>
      </c>
      <c r="G46" s="79" t="s">
        <v>49</v>
      </c>
      <c r="H46" s="87">
        <v>8179</v>
      </c>
      <c r="I46" s="88">
        <v>-688</v>
      </c>
      <c r="J46" s="87">
        <f t="shared" si="5"/>
        <v>7491</v>
      </c>
      <c r="K46" s="129"/>
      <c r="L46" s="123"/>
      <c r="M46" s="91"/>
      <c r="N46" s="91"/>
      <c r="O46" s="91"/>
      <c r="P46" s="91"/>
      <c r="Q46" s="91"/>
      <c r="R46" s="122"/>
    </row>
    <row r="47" spans="1:18" ht="12.95" customHeight="1">
      <c r="A47" s="165"/>
      <c r="B47" s="109" t="s">
        <v>50</v>
      </c>
      <c r="C47" s="86"/>
      <c r="D47" s="79"/>
      <c r="E47" s="78">
        <v>3419</v>
      </c>
      <c r="F47" s="78">
        <v>5331</v>
      </c>
      <c r="G47" s="79" t="s">
        <v>51</v>
      </c>
      <c r="H47" s="87">
        <v>190</v>
      </c>
      <c r="I47" s="88">
        <v>-149</v>
      </c>
      <c r="J47" s="87">
        <f t="shared" si="5"/>
        <v>41</v>
      </c>
      <c r="K47" s="129"/>
      <c r="L47" s="92"/>
      <c r="M47" s="124"/>
      <c r="N47" s="91"/>
      <c r="O47" s="124"/>
      <c r="P47" s="91"/>
      <c r="Q47" s="91"/>
      <c r="R47" s="122"/>
    </row>
    <row r="48" spans="1:18" ht="12.95" customHeight="1">
      <c r="A48" s="165"/>
      <c r="B48" s="104" t="s">
        <v>106</v>
      </c>
      <c r="C48" s="86"/>
      <c r="D48" s="79"/>
      <c r="E48" s="78">
        <v>3113</v>
      </c>
      <c r="F48" s="78">
        <v>5331</v>
      </c>
      <c r="G48" s="79" t="s">
        <v>52</v>
      </c>
      <c r="H48" s="87">
        <v>7353</v>
      </c>
      <c r="I48" s="88">
        <v>-689</v>
      </c>
      <c r="J48" s="87">
        <f t="shared" si="5"/>
        <v>6664</v>
      </c>
      <c r="K48" s="129"/>
      <c r="L48" s="92"/>
      <c r="M48" s="91"/>
      <c r="N48" s="91"/>
      <c r="O48" s="91"/>
      <c r="P48" s="91"/>
      <c r="Q48" s="91"/>
      <c r="R48" s="122"/>
    </row>
    <row r="49" spans="1:18" ht="12.95" customHeight="1">
      <c r="A49" s="165"/>
      <c r="B49" s="109" t="s">
        <v>53</v>
      </c>
      <c r="C49" s="86"/>
      <c r="D49" s="79"/>
      <c r="E49" s="78">
        <v>3419</v>
      </c>
      <c r="F49" s="78">
        <v>5331</v>
      </c>
      <c r="G49" s="79" t="s">
        <v>51</v>
      </c>
      <c r="H49" s="87">
        <v>80</v>
      </c>
      <c r="I49" s="88">
        <v>-54</v>
      </c>
      <c r="J49" s="87">
        <f>H49+I49</f>
        <v>26</v>
      </c>
      <c r="K49" s="129"/>
      <c r="L49" s="92"/>
      <c r="M49" s="124"/>
      <c r="N49" s="91"/>
      <c r="O49" s="124"/>
      <c r="P49" s="91"/>
      <c r="Q49" s="91"/>
      <c r="R49" s="122"/>
    </row>
    <row r="50" spans="1:18" ht="12.95" customHeight="1">
      <c r="A50" s="165"/>
      <c r="B50" s="104" t="s">
        <v>107</v>
      </c>
      <c r="C50" s="86"/>
      <c r="D50" s="79"/>
      <c r="E50" s="78">
        <v>3113</v>
      </c>
      <c r="F50" s="78">
        <v>5331</v>
      </c>
      <c r="G50" s="79" t="s">
        <v>54</v>
      </c>
      <c r="H50" s="87">
        <v>7977</v>
      </c>
      <c r="I50" s="88">
        <v>-737</v>
      </c>
      <c r="J50" s="87">
        <f t="shared" si="5"/>
        <v>7240</v>
      </c>
      <c r="K50" s="129"/>
      <c r="L50" s="123"/>
      <c r="M50" s="91"/>
      <c r="N50" s="91"/>
      <c r="O50" s="91"/>
      <c r="P50" s="91"/>
      <c r="Q50" s="91"/>
      <c r="R50" s="122"/>
    </row>
    <row r="51" spans="1:18" ht="12.95" customHeight="1">
      <c r="A51" s="165"/>
      <c r="B51" s="109" t="s">
        <v>55</v>
      </c>
      <c r="C51" s="86"/>
      <c r="D51" s="79"/>
      <c r="E51" s="78">
        <v>3419</v>
      </c>
      <c r="F51" s="78">
        <v>5331</v>
      </c>
      <c r="G51" s="79" t="s">
        <v>51</v>
      </c>
      <c r="H51" s="87">
        <v>91</v>
      </c>
      <c r="I51" s="88">
        <v>-70</v>
      </c>
      <c r="J51" s="87">
        <v>21</v>
      </c>
      <c r="K51" s="129"/>
      <c r="L51" s="92"/>
      <c r="M51" s="124"/>
      <c r="N51" s="91"/>
      <c r="O51" s="124"/>
      <c r="P51" s="92"/>
      <c r="Q51" s="124"/>
      <c r="R51" s="122"/>
    </row>
    <row r="52" spans="1:17" ht="12.95" customHeight="1">
      <c r="A52" s="165"/>
      <c r="B52" s="104" t="s">
        <v>108</v>
      </c>
      <c r="C52" s="109"/>
      <c r="D52" s="109"/>
      <c r="E52" s="78">
        <v>3639</v>
      </c>
      <c r="F52" s="78">
        <v>5171</v>
      </c>
      <c r="G52" s="78">
        <v>8258</v>
      </c>
      <c r="H52" s="130">
        <v>88.72</v>
      </c>
      <c r="I52" s="88">
        <v>3734</v>
      </c>
      <c r="J52" s="87">
        <f>H52+I52</f>
        <v>3822.72</v>
      </c>
      <c r="K52" s="127"/>
      <c r="L52" s="127"/>
      <c r="M52" s="127"/>
      <c r="N52" s="127"/>
      <c r="O52" s="127"/>
      <c r="P52" s="127"/>
      <c r="Q52" s="127"/>
    </row>
    <row r="53" spans="1:17" ht="12.95" customHeight="1">
      <c r="A53" s="165"/>
      <c r="B53" s="109" t="s">
        <v>169</v>
      </c>
      <c r="C53" s="86"/>
      <c r="D53" s="78"/>
      <c r="E53" s="78">
        <v>3113</v>
      </c>
      <c r="F53" s="78">
        <v>5331</v>
      </c>
      <c r="G53" s="79" t="s">
        <v>49</v>
      </c>
      <c r="H53" s="87">
        <v>7491</v>
      </c>
      <c r="I53" s="93">
        <v>-34</v>
      </c>
      <c r="J53" s="94">
        <f>H53+I53</f>
        <v>7457</v>
      </c>
      <c r="K53" s="127"/>
      <c r="L53" s="127"/>
      <c r="M53" s="127"/>
      <c r="N53" s="127"/>
      <c r="O53" s="127"/>
      <c r="P53" s="127"/>
      <c r="Q53" s="127"/>
    </row>
    <row r="54" spans="1:17" ht="12.95" customHeight="1">
      <c r="A54" s="165"/>
      <c r="B54" s="109" t="s">
        <v>170</v>
      </c>
      <c r="C54" s="86"/>
      <c r="D54" s="78"/>
      <c r="E54" s="78">
        <v>3113</v>
      </c>
      <c r="F54" s="78">
        <v>5331</v>
      </c>
      <c r="G54" s="79" t="s">
        <v>52</v>
      </c>
      <c r="H54" s="87">
        <v>6664</v>
      </c>
      <c r="I54" s="93">
        <v>237</v>
      </c>
      <c r="J54" s="94">
        <f>H54+I54</f>
        <v>6901</v>
      </c>
      <c r="K54" s="127"/>
      <c r="L54" s="127"/>
      <c r="M54" s="127"/>
      <c r="N54" s="127"/>
      <c r="O54" s="127"/>
      <c r="P54" s="127"/>
      <c r="Q54" s="127"/>
    </row>
    <row r="55" spans="1:17" ht="12.95" customHeight="1">
      <c r="A55" s="165"/>
      <c r="B55" s="95" t="s">
        <v>171</v>
      </c>
      <c r="C55" s="86"/>
      <c r="D55" s="78"/>
      <c r="E55" s="78">
        <v>3113</v>
      </c>
      <c r="F55" s="78">
        <v>5331</v>
      </c>
      <c r="G55" s="79" t="s">
        <v>54</v>
      </c>
      <c r="H55" s="87">
        <v>7240</v>
      </c>
      <c r="I55" s="93">
        <v>-1</v>
      </c>
      <c r="J55" s="94">
        <f>H55+I55</f>
        <v>7239</v>
      </c>
      <c r="K55" s="127"/>
      <c r="L55" s="127"/>
      <c r="M55" s="127"/>
      <c r="N55" s="127"/>
      <c r="O55" s="127"/>
      <c r="P55" s="127"/>
      <c r="Q55" s="127"/>
    </row>
    <row r="56" spans="1:17" ht="12.95" customHeight="1">
      <c r="A56" s="166"/>
      <c r="B56" s="109" t="s">
        <v>172</v>
      </c>
      <c r="C56" s="86"/>
      <c r="D56" s="78"/>
      <c r="E56" s="78">
        <v>3111</v>
      </c>
      <c r="F56" s="78">
        <v>5331</v>
      </c>
      <c r="G56" s="79" t="s">
        <v>48</v>
      </c>
      <c r="H56" s="87">
        <v>8500</v>
      </c>
      <c r="I56" s="93">
        <v>186</v>
      </c>
      <c r="J56" s="94">
        <f>H56+I56</f>
        <v>8686</v>
      </c>
      <c r="K56" s="127"/>
      <c r="L56" s="127"/>
      <c r="M56" s="127"/>
      <c r="N56" s="127"/>
      <c r="O56" s="127"/>
      <c r="P56" s="127"/>
      <c r="Q56" s="127"/>
    </row>
    <row r="57" spans="1:17" ht="12.95" customHeight="1">
      <c r="A57" s="160" t="s">
        <v>46</v>
      </c>
      <c r="B57" s="111" t="s">
        <v>159</v>
      </c>
      <c r="C57" s="15"/>
      <c r="D57" s="15">
        <v>104513013</v>
      </c>
      <c r="E57" s="15">
        <v>4359</v>
      </c>
      <c r="F57" s="15">
        <v>5011</v>
      </c>
      <c r="G57" s="112" t="s">
        <v>160</v>
      </c>
      <c r="H57" s="16">
        <v>760</v>
      </c>
      <c r="I57" s="48">
        <v>15</v>
      </c>
      <c r="J57" s="87">
        <f aca="true" t="shared" si="6" ref="J57:J58">H57+I57</f>
        <v>775</v>
      </c>
      <c r="K57" s="127"/>
      <c r="L57" s="77"/>
      <c r="M57" s="127"/>
      <c r="N57" s="127"/>
      <c r="O57" s="127"/>
      <c r="P57" s="127"/>
      <c r="Q57" s="127"/>
    </row>
    <row r="58" spans="1:17" ht="12.95" customHeight="1">
      <c r="A58" s="157"/>
      <c r="B58" s="111" t="s">
        <v>159</v>
      </c>
      <c r="C58" s="15"/>
      <c r="D58" s="15">
        <v>104513013</v>
      </c>
      <c r="E58" s="15">
        <v>4359</v>
      </c>
      <c r="F58" s="15">
        <v>5031</v>
      </c>
      <c r="G58" s="112" t="s">
        <v>160</v>
      </c>
      <c r="H58" s="16">
        <v>254</v>
      </c>
      <c r="I58" s="48">
        <v>-15</v>
      </c>
      <c r="J58" s="87">
        <f t="shared" si="6"/>
        <v>239</v>
      </c>
      <c r="K58" s="127"/>
      <c r="L58" s="77"/>
      <c r="M58" s="127"/>
      <c r="N58" s="127"/>
      <c r="O58" s="127"/>
      <c r="P58" s="127"/>
      <c r="Q58" s="127"/>
    </row>
    <row r="59" spans="1:10" ht="12.95" customHeight="1">
      <c r="A59" s="160" t="s">
        <v>78</v>
      </c>
      <c r="B59" s="14" t="s">
        <v>69</v>
      </c>
      <c r="C59" s="24"/>
      <c r="D59" s="15"/>
      <c r="E59" s="15">
        <v>5279</v>
      </c>
      <c r="F59" s="15">
        <v>5169</v>
      </c>
      <c r="G59" s="23"/>
      <c r="H59" s="16">
        <v>190</v>
      </c>
      <c r="I59" s="48">
        <v>-55</v>
      </c>
      <c r="J59" s="16">
        <f t="shared" si="4"/>
        <v>135</v>
      </c>
    </row>
    <row r="60" spans="1:10" ht="12.95" customHeight="1">
      <c r="A60" s="157"/>
      <c r="B60" s="14" t="s">
        <v>70</v>
      </c>
      <c r="C60" s="24"/>
      <c r="D60" s="23"/>
      <c r="E60" s="15">
        <v>5512</v>
      </c>
      <c r="F60" s="15">
        <v>5132</v>
      </c>
      <c r="G60" s="23" t="s">
        <v>71</v>
      </c>
      <c r="H60" s="16">
        <v>30</v>
      </c>
      <c r="I60" s="48">
        <v>35</v>
      </c>
      <c r="J60" s="16">
        <f t="shared" si="4"/>
        <v>65</v>
      </c>
    </row>
    <row r="61" spans="1:10" ht="12.95" customHeight="1">
      <c r="A61" s="157"/>
      <c r="B61" s="14" t="s">
        <v>72</v>
      </c>
      <c r="C61" s="24"/>
      <c r="D61" s="23"/>
      <c r="E61" s="15">
        <v>5512</v>
      </c>
      <c r="F61" s="15">
        <v>5154</v>
      </c>
      <c r="G61" s="23" t="s">
        <v>71</v>
      </c>
      <c r="H61" s="16">
        <v>30</v>
      </c>
      <c r="I61" s="48">
        <v>20</v>
      </c>
      <c r="J61" s="16">
        <f t="shared" si="4"/>
        <v>50</v>
      </c>
    </row>
    <row r="62" spans="1:10" ht="12.95" customHeight="1">
      <c r="A62" s="157"/>
      <c r="B62" s="14" t="s">
        <v>73</v>
      </c>
      <c r="C62" s="14"/>
      <c r="D62" s="14"/>
      <c r="E62" s="15">
        <v>5512</v>
      </c>
      <c r="F62" s="15">
        <v>5171</v>
      </c>
      <c r="G62" s="23" t="s">
        <v>71</v>
      </c>
      <c r="H62" s="16">
        <v>95</v>
      </c>
      <c r="I62" s="48">
        <v>-2</v>
      </c>
      <c r="J62" s="16">
        <f t="shared" si="4"/>
        <v>93</v>
      </c>
    </row>
    <row r="63" spans="1:10" ht="12.95" customHeight="1">
      <c r="A63" s="157"/>
      <c r="B63" s="14" t="s">
        <v>74</v>
      </c>
      <c r="C63" s="14"/>
      <c r="D63" s="14"/>
      <c r="E63" s="15">
        <v>5512</v>
      </c>
      <c r="F63" s="15">
        <v>5134</v>
      </c>
      <c r="G63" s="23" t="s">
        <v>71</v>
      </c>
      <c r="H63" s="16">
        <v>5</v>
      </c>
      <c r="I63" s="48">
        <v>2</v>
      </c>
      <c r="J63" s="16">
        <f t="shared" si="4"/>
        <v>7</v>
      </c>
    </row>
    <row r="64" spans="1:10" ht="12.95" customHeight="1">
      <c r="A64" s="157"/>
      <c r="B64" s="14" t="s">
        <v>75</v>
      </c>
      <c r="C64" s="14"/>
      <c r="D64" s="14"/>
      <c r="E64" s="15">
        <v>5512</v>
      </c>
      <c r="F64" s="15">
        <v>5164</v>
      </c>
      <c r="G64" s="23" t="s">
        <v>76</v>
      </c>
      <c r="H64" s="16">
        <v>15</v>
      </c>
      <c r="I64" s="48">
        <v>-3</v>
      </c>
      <c r="J64" s="16">
        <f t="shared" si="4"/>
        <v>12</v>
      </c>
    </row>
    <row r="65" spans="1:10" s="1" customFormat="1" ht="12.95" customHeight="1">
      <c r="A65" s="158"/>
      <c r="B65" s="14" t="s">
        <v>77</v>
      </c>
      <c r="C65" s="14"/>
      <c r="D65" s="14"/>
      <c r="E65" s="15">
        <v>5512</v>
      </c>
      <c r="F65" s="15">
        <v>5154</v>
      </c>
      <c r="G65" s="23" t="s">
        <v>76</v>
      </c>
      <c r="H65" s="16">
        <v>30</v>
      </c>
      <c r="I65" s="48">
        <v>3</v>
      </c>
      <c r="J65" s="16">
        <f t="shared" si="4"/>
        <v>33</v>
      </c>
    </row>
    <row r="66" spans="1:10" s="1" customFormat="1" ht="12.95" customHeight="1">
      <c r="A66" s="160" t="s">
        <v>79</v>
      </c>
      <c r="B66" s="14" t="s">
        <v>162</v>
      </c>
      <c r="C66" s="14"/>
      <c r="D66" s="14"/>
      <c r="E66" s="15">
        <v>6171</v>
      </c>
      <c r="F66" s="15">
        <v>5169</v>
      </c>
      <c r="G66" s="15"/>
      <c r="H66" s="16">
        <v>2668.7</v>
      </c>
      <c r="I66" s="48">
        <v>-128</v>
      </c>
      <c r="J66" s="16">
        <f t="shared" si="4"/>
        <v>2540.7</v>
      </c>
    </row>
    <row r="67" spans="1:10" s="1" customFormat="1" ht="12.95" customHeight="1">
      <c r="A67" s="157"/>
      <c r="B67" s="14" t="s">
        <v>99</v>
      </c>
      <c r="C67" s="14"/>
      <c r="D67" s="14"/>
      <c r="E67" s="15">
        <v>6171</v>
      </c>
      <c r="F67" s="15">
        <v>5168</v>
      </c>
      <c r="G67" s="15"/>
      <c r="H67" s="16">
        <v>3105</v>
      </c>
      <c r="I67" s="48">
        <v>100</v>
      </c>
      <c r="J67" s="16">
        <f t="shared" si="4"/>
        <v>3205</v>
      </c>
    </row>
    <row r="68" spans="1:10" s="1" customFormat="1" ht="12.95" customHeight="1">
      <c r="A68" s="157"/>
      <c r="B68" s="14" t="s">
        <v>98</v>
      </c>
      <c r="C68" s="14"/>
      <c r="D68" s="14"/>
      <c r="E68" s="15">
        <v>6171</v>
      </c>
      <c r="F68" s="15">
        <v>5164</v>
      </c>
      <c r="G68" s="15"/>
      <c r="H68" s="16">
        <v>30</v>
      </c>
      <c r="I68" s="48">
        <v>3</v>
      </c>
      <c r="J68" s="16">
        <f t="shared" si="4"/>
        <v>33</v>
      </c>
    </row>
    <row r="69" spans="1:10" s="1" customFormat="1" ht="12.95" customHeight="1">
      <c r="A69" s="157"/>
      <c r="B69" s="14" t="s">
        <v>161</v>
      </c>
      <c r="C69" s="14"/>
      <c r="D69" s="14"/>
      <c r="E69" s="15">
        <v>6171</v>
      </c>
      <c r="F69" s="15">
        <v>5163</v>
      </c>
      <c r="G69" s="15"/>
      <c r="H69" s="31">
        <v>950</v>
      </c>
      <c r="I69" s="76">
        <v>25</v>
      </c>
      <c r="J69" s="16">
        <f t="shared" si="4"/>
        <v>975</v>
      </c>
    </row>
    <row r="70" spans="1:10" s="1" customFormat="1" ht="12.95" customHeight="1">
      <c r="A70" s="171" t="s">
        <v>132</v>
      </c>
      <c r="B70" s="14" t="s">
        <v>109</v>
      </c>
      <c r="C70" s="15"/>
      <c r="D70" s="15"/>
      <c r="E70" s="15">
        <v>2141</v>
      </c>
      <c r="F70" s="15">
        <v>5169</v>
      </c>
      <c r="G70" s="23" t="s">
        <v>128</v>
      </c>
      <c r="H70" s="31">
        <v>98.83</v>
      </c>
      <c r="I70" s="17">
        <v>-40</v>
      </c>
      <c r="J70" s="16">
        <f t="shared" si="4"/>
        <v>58.83</v>
      </c>
    </row>
    <row r="71" spans="1:10" s="1" customFormat="1" ht="12.95" customHeight="1">
      <c r="A71" s="172"/>
      <c r="B71" s="14" t="s">
        <v>110</v>
      </c>
      <c r="C71" s="15"/>
      <c r="D71" s="15"/>
      <c r="E71" s="15">
        <v>2212</v>
      </c>
      <c r="F71" s="15">
        <v>5169</v>
      </c>
      <c r="G71" s="23" t="s">
        <v>128</v>
      </c>
      <c r="H71" s="31">
        <v>5279.5</v>
      </c>
      <c r="I71" s="17">
        <v>-200</v>
      </c>
      <c r="J71" s="16">
        <f t="shared" si="4"/>
        <v>5079.5</v>
      </c>
    </row>
    <row r="72" spans="1:10" s="1" customFormat="1" ht="12.95" customHeight="1">
      <c r="A72" s="172"/>
      <c r="B72" s="14" t="s">
        <v>111</v>
      </c>
      <c r="C72" s="14"/>
      <c r="D72" s="14"/>
      <c r="E72" s="15">
        <v>2212</v>
      </c>
      <c r="F72" s="15">
        <v>5169</v>
      </c>
      <c r="G72" s="23" t="s">
        <v>128</v>
      </c>
      <c r="H72" s="31">
        <v>5079.5</v>
      </c>
      <c r="I72" s="17">
        <v>-250</v>
      </c>
      <c r="J72" s="16">
        <f t="shared" si="4"/>
        <v>4829.5</v>
      </c>
    </row>
    <row r="73" spans="1:10" s="1" customFormat="1" ht="12.95" customHeight="1">
      <c r="A73" s="172"/>
      <c r="B73" s="14" t="s">
        <v>112</v>
      </c>
      <c r="C73" s="14"/>
      <c r="D73" s="14"/>
      <c r="E73" s="15">
        <v>2212</v>
      </c>
      <c r="F73" s="15">
        <v>5171</v>
      </c>
      <c r="G73" s="23" t="s">
        <v>128</v>
      </c>
      <c r="H73" s="31">
        <v>1097</v>
      </c>
      <c r="I73" s="17">
        <v>80</v>
      </c>
      <c r="J73" s="16">
        <f t="shared" si="4"/>
        <v>1177</v>
      </c>
    </row>
    <row r="74" spans="1:10" s="1" customFormat="1" ht="12.95" customHeight="1">
      <c r="A74" s="172"/>
      <c r="B74" s="14" t="s">
        <v>113</v>
      </c>
      <c r="C74" s="14"/>
      <c r="D74" s="14"/>
      <c r="E74" s="15">
        <v>2219</v>
      </c>
      <c r="F74" s="15">
        <v>5169</v>
      </c>
      <c r="G74" s="23" t="s">
        <v>128</v>
      </c>
      <c r="H74" s="31">
        <v>845</v>
      </c>
      <c r="I74" s="17">
        <v>-350</v>
      </c>
      <c r="J74" s="16">
        <f t="shared" si="4"/>
        <v>495</v>
      </c>
    </row>
    <row r="75" spans="1:10" s="1" customFormat="1" ht="12.95" customHeight="1">
      <c r="A75" s="172"/>
      <c r="B75" s="14" t="s">
        <v>114</v>
      </c>
      <c r="C75" s="14"/>
      <c r="D75" s="14"/>
      <c r="E75" s="15">
        <v>2219</v>
      </c>
      <c r="F75" s="15">
        <v>5171</v>
      </c>
      <c r="G75" s="23" t="s">
        <v>128</v>
      </c>
      <c r="H75" s="31">
        <v>2113.2</v>
      </c>
      <c r="I75" s="17">
        <v>390</v>
      </c>
      <c r="J75" s="16">
        <f t="shared" si="4"/>
        <v>2503.2</v>
      </c>
    </row>
    <row r="76" spans="1:10" s="1" customFormat="1" ht="12.95" customHeight="1">
      <c r="A76" s="172"/>
      <c r="B76" s="14" t="s">
        <v>115</v>
      </c>
      <c r="C76" s="14"/>
      <c r="D76" s="14"/>
      <c r="E76" s="15">
        <v>2229</v>
      </c>
      <c r="F76" s="15">
        <v>5171</v>
      </c>
      <c r="G76" s="23" t="s">
        <v>128</v>
      </c>
      <c r="H76" s="31">
        <v>825.7</v>
      </c>
      <c r="I76" s="17">
        <v>-30</v>
      </c>
      <c r="J76" s="16">
        <f t="shared" si="4"/>
        <v>795.7</v>
      </c>
    </row>
    <row r="77" spans="1:10" s="1" customFormat="1" ht="12.75" customHeight="1">
      <c r="A77" s="172"/>
      <c r="B77" s="14" t="s">
        <v>116</v>
      </c>
      <c r="C77" s="14"/>
      <c r="D77" s="14"/>
      <c r="E77" s="15">
        <v>3421</v>
      </c>
      <c r="F77" s="15">
        <v>5169</v>
      </c>
      <c r="G77" s="23" t="s">
        <v>128</v>
      </c>
      <c r="H77" s="31">
        <v>180</v>
      </c>
      <c r="I77" s="17">
        <v>10</v>
      </c>
      <c r="J77" s="16">
        <f t="shared" si="4"/>
        <v>190</v>
      </c>
    </row>
    <row r="78" spans="1:10" s="1" customFormat="1" ht="12.75" customHeight="1">
      <c r="A78" s="172"/>
      <c r="B78" s="14" t="s">
        <v>117</v>
      </c>
      <c r="C78" s="14"/>
      <c r="D78" s="14"/>
      <c r="E78" s="15">
        <v>3631</v>
      </c>
      <c r="F78" s="15">
        <v>5171</v>
      </c>
      <c r="G78" s="23" t="s">
        <v>128</v>
      </c>
      <c r="H78" s="31">
        <v>2386.2</v>
      </c>
      <c r="I78" s="17">
        <v>-100</v>
      </c>
      <c r="J78" s="16">
        <f t="shared" si="4"/>
        <v>2286.2</v>
      </c>
    </row>
    <row r="79" spans="1:10" s="1" customFormat="1" ht="12.75" customHeight="1">
      <c r="A79" s="172"/>
      <c r="B79" s="14" t="s">
        <v>118</v>
      </c>
      <c r="C79" s="14"/>
      <c r="D79" s="14"/>
      <c r="E79" s="15">
        <v>3632</v>
      </c>
      <c r="F79" s="15">
        <v>5171</v>
      </c>
      <c r="G79" s="23" t="s">
        <v>128</v>
      </c>
      <c r="H79" s="31">
        <v>138.9</v>
      </c>
      <c r="I79" s="17">
        <v>-26</v>
      </c>
      <c r="J79" s="16">
        <f t="shared" si="4"/>
        <v>112.9</v>
      </c>
    </row>
    <row r="80" spans="1:10" s="1" customFormat="1" ht="12.75" customHeight="1">
      <c r="A80" s="172"/>
      <c r="B80" s="80" t="s">
        <v>163</v>
      </c>
      <c r="C80" s="80"/>
      <c r="D80" s="80"/>
      <c r="E80" s="81">
        <v>3632</v>
      </c>
      <c r="F80" s="81">
        <v>5902</v>
      </c>
      <c r="G80" s="82" t="s">
        <v>128</v>
      </c>
      <c r="H80" s="102">
        <v>0</v>
      </c>
      <c r="I80" s="103">
        <v>1</v>
      </c>
      <c r="J80" s="83">
        <f t="shared" si="4"/>
        <v>1</v>
      </c>
    </row>
    <row r="81" spans="1:10" s="1" customFormat="1" ht="12.75" customHeight="1">
      <c r="A81" s="172"/>
      <c r="B81" s="14" t="s">
        <v>119</v>
      </c>
      <c r="C81" s="14"/>
      <c r="D81" s="14"/>
      <c r="E81" s="15">
        <v>3639</v>
      </c>
      <c r="F81" s="15">
        <v>5169</v>
      </c>
      <c r="G81" s="23" t="s">
        <v>128</v>
      </c>
      <c r="H81" s="31">
        <v>100</v>
      </c>
      <c r="I81" s="17">
        <v>-30</v>
      </c>
      <c r="J81" s="16">
        <f t="shared" si="4"/>
        <v>70</v>
      </c>
    </row>
    <row r="82" spans="1:10" s="1" customFormat="1" ht="12.75" customHeight="1">
      <c r="A82" s="172"/>
      <c r="B82" s="14" t="s">
        <v>120</v>
      </c>
      <c r="C82" s="14"/>
      <c r="D82" s="14"/>
      <c r="E82" s="15">
        <v>3721</v>
      </c>
      <c r="F82" s="15">
        <v>5169</v>
      </c>
      <c r="G82" s="23" t="s">
        <v>128</v>
      </c>
      <c r="H82" s="31">
        <v>495</v>
      </c>
      <c r="I82" s="17">
        <v>230</v>
      </c>
      <c r="J82" s="16">
        <f t="shared" si="4"/>
        <v>725</v>
      </c>
    </row>
    <row r="83" spans="1:10" s="1" customFormat="1" ht="12.75" customHeight="1">
      <c r="A83" s="172"/>
      <c r="B83" s="14" t="s">
        <v>121</v>
      </c>
      <c r="C83" s="14"/>
      <c r="D83" s="14"/>
      <c r="E83" s="15">
        <v>3722</v>
      </c>
      <c r="F83" s="15">
        <v>5169</v>
      </c>
      <c r="G83" s="23" t="s">
        <v>128</v>
      </c>
      <c r="H83" s="31">
        <v>11036</v>
      </c>
      <c r="I83" s="17">
        <v>150</v>
      </c>
      <c r="J83" s="16">
        <f t="shared" si="4"/>
        <v>11186</v>
      </c>
    </row>
    <row r="84" spans="1:10" s="1" customFormat="1" ht="12.75" customHeight="1">
      <c r="A84" s="172"/>
      <c r="B84" s="14" t="s">
        <v>122</v>
      </c>
      <c r="C84" s="14"/>
      <c r="D84" s="14"/>
      <c r="E84" s="15">
        <v>3722</v>
      </c>
      <c r="F84" s="15">
        <v>5169</v>
      </c>
      <c r="G84" s="23" t="s">
        <v>128</v>
      </c>
      <c r="H84" s="31">
        <v>11186</v>
      </c>
      <c r="I84" s="17">
        <v>50</v>
      </c>
      <c r="J84" s="16">
        <f t="shared" si="4"/>
        <v>11236</v>
      </c>
    </row>
    <row r="85" spans="1:10" s="1" customFormat="1" ht="12.75" customHeight="1">
      <c r="A85" s="172"/>
      <c r="B85" s="14" t="s">
        <v>123</v>
      </c>
      <c r="C85" s="14"/>
      <c r="D85" s="14"/>
      <c r="E85" s="15">
        <v>3723</v>
      </c>
      <c r="F85" s="15">
        <v>5169</v>
      </c>
      <c r="G85" s="23" t="s">
        <v>128</v>
      </c>
      <c r="H85" s="31">
        <v>550</v>
      </c>
      <c r="I85" s="17">
        <v>-50</v>
      </c>
      <c r="J85" s="16">
        <f t="shared" si="4"/>
        <v>500</v>
      </c>
    </row>
    <row r="86" spans="1:10" s="1" customFormat="1" ht="12.75" customHeight="1">
      <c r="A86" s="172"/>
      <c r="B86" s="14" t="s">
        <v>124</v>
      </c>
      <c r="C86" s="14"/>
      <c r="D86" s="14"/>
      <c r="E86" s="15">
        <v>3724</v>
      </c>
      <c r="F86" s="15">
        <v>5169</v>
      </c>
      <c r="G86" s="23" t="s">
        <v>128</v>
      </c>
      <c r="H86" s="31">
        <v>100</v>
      </c>
      <c r="I86" s="17">
        <v>30</v>
      </c>
      <c r="J86" s="16">
        <f t="shared" si="4"/>
        <v>130</v>
      </c>
    </row>
    <row r="87" spans="1:10" s="1" customFormat="1" ht="12.75" customHeight="1">
      <c r="A87" s="172"/>
      <c r="B87" s="14" t="s">
        <v>125</v>
      </c>
      <c r="C87" s="14"/>
      <c r="D87" s="14"/>
      <c r="E87" s="15">
        <v>3725</v>
      </c>
      <c r="F87" s="15">
        <v>5169</v>
      </c>
      <c r="G87" s="23" t="s">
        <v>128</v>
      </c>
      <c r="H87" s="31">
        <v>3762.5</v>
      </c>
      <c r="I87" s="17">
        <v>150</v>
      </c>
      <c r="J87" s="16">
        <f t="shared" si="4"/>
        <v>3912.5</v>
      </c>
    </row>
    <row r="88" spans="1:10" s="1" customFormat="1" ht="12.75" customHeight="1">
      <c r="A88" s="172"/>
      <c r="B88" s="14" t="s">
        <v>126</v>
      </c>
      <c r="C88" s="14"/>
      <c r="D88" s="14"/>
      <c r="E88" s="15">
        <v>3726</v>
      </c>
      <c r="F88" s="15">
        <v>5169</v>
      </c>
      <c r="G88" s="23" t="s">
        <v>128</v>
      </c>
      <c r="H88" s="31">
        <v>1038</v>
      </c>
      <c r="I88" s="17">
        <v>-40</v>
      </c>
      <c r="J88" s="16">
        <f t="shared" si="4"/>
        <v>998</v>
      </c>
    </row>
    <row r="89" spans="1:10" s="1" customFormat="1" ht="12.75" customHeight="1">
      <c r="A89" s="172"/>
      <c r="B89" s="14" t="s">
        <v>127</v>
      </c>
      <c r="C89" s="14"/>
      <c r="D89" s="14"/>
      <c r="E89" s="15">
        <v>3729</v>
      </c>
      <c r="F89" s="15">
        <v>5169</v>
      </c>
      <c r="G89" s="23" t="s">
        <v>128</v>
      </c>
      <c r="H89" s="31">
        <v>30</v>
      </c>
      <c r="I89" s="17">
        <v>-20</v>
      </c>
      <c r="J89" s="16">
        <f t="shared" si="4"/>
        <v>10</v>
      </c>
    </row>
    <row r="90" spans="1:10" s="1" customFormat="1" ht="12.75" customHeight="1">
      <c r="A90" s="172"/>
      <c r="B90" s="80" t="s">
        <v>149</v>
      </c>
      <c r="C90" s="101" t="s">
        <v>12</v>
      </c>
      <c r="D90" s="97"/>
      <c r="E90" s="98">
        <v>3632</v>
      </c>
      <c r="F90" s="99" t="s">
        <v>129</v>
      </c>
      <c r="G90" s="82" t="s">
        <v>128</v>
      </c>
      <c r="H90" s="102">
        <v>0</v>
      </c>
      <c r="I90" s="100">
        <v>45</v>
      </c>
      <c r="J90" s="83">
        <f t="shared" si="4"/>
        <v>45</v>
      </c>
    </row>
    <row r="91" spans="1:10" s="1" customFormat="1" ht="12.75" customHeight="1">
      <c r="A91" s="171" t="s">
        <v>153</v>
      </c>
      <c r="B91" s="14" t="s">
        <v>62</v>
      </c>
      <c r="C91" s="15"/>
      <c r="D91" s="15"/>
      <c r="E91" s="15">
        <v>3419</v>
      </c>
      <c r="F91" s="15">
        <v>5222</v>
      </c>
      <c r="G91" s="23" t="s">
        <v>63</v>
      </c>
      <c r="H91" s="16">
        <v>1000</v>
      </c>
      <c r="I91" s="17">
        <v>-1000</v>
      </c>
      <c r="J91" s="16">
        <f aca="true" t="shared" si="7" ref="J91:J98">H91+I91</f>
        <v>0</v>
      </c>
    </row>
    <row r="92" spans="1:10" s="1" customFormat="1" ht="12.75" customHeight="1">
      <c r="A92" s="172"/>
      <c r="B92" s="14" t="s">
        <v>65</v>
      </c>
      <c r="C92" s="15"/>
      <c r="D92" s="15"/>
      <c r="E92" s="15">
        <v>3419</v>
      </c>
      <c r="F92" s="15">
        <v>5222</v>
      </c>
      <c r="G92" s="23" t="s">
        <v>66</v>
      </c>
      <c r="H92" s="16">
        <v>315</v>
      </c>
      <c r="I92" s="17">
        <v>-315</v>
      </c>
      <c r="J92" s="16">
        <f t="shared" si="7"/>
        <v>0</v>
      </c>
    </row>
    <row r="93" spans="1:10" s="1" customFormat="1" ht="12.95" customHeight="1">
      <c r="A93" s="172"/>
      <c r="B93" s="109" t="s">
        <v>67</v>
      </c>
      <c r="C93" s="109"/>
      <c r="D93" s="109"/>
      <c r="E93" s="78">
        <v>3639</v>
      </c>
      <c r="F93" s="78">
        <v>5171</v>
      </c>
      <c r="G93" s="78">
        <v>8258</v>
      </c>
      <c r="H93" s="110">
        <v>3822.72</v>
      </c>
      <c r="I93" s="88">
        <v>1315</v>
      </c>
      <c r="J93" s="110">
        <f t="shared" si="7"/>
        <v>5137.719999999999</v>
      </c>
    </row>
    <row r="94" spans="1:10" s="1" customFormat="1" ht="12.95" customHeight="1">
      <c r="A94" s="160" t="s">
        <v>157</v>
      </c>
      <c r="B94" s="109" t="s">
        <v>134</v>
      </c>
      <c r="C94" s="109"/>
      <c r="D94" s="109"/>
      <c r="E94" s="78">
        <v>3639</v>
      </c>
      <c r="F94" s="78">
        <v>5169</v>
      </c>
      <c r="G94" s="23" t="s">
        <v>133</v>
      </c>
      <c r="H94" s="110">
        <v>50</v>
      </c>
      <c r="I94" s="88">
        <v>30</v>
      </c>
      <c r="J94" s="110">
        <f t="shared" si="7"/>
        <v>80</v>
      </c>
    </row>
    <row r="95" spans="1:10" s="1" customFormat="1" ht="12.95" customHeight="1">
      <c r="A95" s="157"/>
      <c r="B95" s="109" t="s">
        <v>140</v>
      </c>
      <c r="C95" s="109"/>
      <c r="D95" s="109"/>
      <c r="E95" s="78">
        <v>2219</v>
      </c>
      <c r="F95" s="78">
        <v>5171</v>
      </c>
      <c r="G95" s="78">
        <v>2291</v>
      </c>
      <c r="H95" s="110">
        <v>1492</v>
      </c>
      <c r="I95" s="88">
        <v>-187</v>
      </c>
      <c r="J95" s="110">
        <f t="shared" si="7"/>
        <v>1305</v>
      </c>
    </row>
    <row r="96" spans="1:10" s="1" customFormat="1" ht="12.95" customHeight="1">
      <c r="A96" s="157"/>
      <c r="B96" s="109" t="s">
        <v>142</v>
      </c>
      <c r="C96" s="109"/>
      <c r="D96" s="109"/>
      <c r="E96" s="78">
        <v>2212</v>
      </c>
      <c r="F96" s="78">
        <v>5171</v>
      </c>
      <c r="G96" s="78">
        <v>6264</v>
      </c>
      <c r="H96" s="110">
        <v>3400</v>
      </c>
      <c r="I96" s="88">
        <v>187</v>
      </c>
      <c r="J96" s="110">
        <f t="shared" si="7"/>
        <v>3587</v>
      </c>
    </row>
    <row r="97" spans="1:10" s="1" customFormat="1" ht="12.95" customHeight="1">
      <c r="A97" s="157"/>
      <c r="B97" s="109" t="s">
        <v>143</v>
      </c>
      <c r="C97" s="86"/>
      <c r="D97" s="79"/>
      <c r="E97" s="78">
        <v>3421</v>
      </c>
      <c r="F97" s="78">
        <v>5171</v>
      </c>
      <c r="G97" s="79" t="s">
        <v>136</v>
      </c>
      <c r="H97" s="110">
        <v>600.2</v>
      </c>
      <c r="I97" s="88">
        <v>1.8</v>
      </c>
      <c r="J97" s="110">
        <f t="shared" si="7"/>
        <v>602</v>
      </c>
    </row>
    <row r="98" spans="1:10" s="1" customFormat="1" ht="12.95" customHeight="1">
      <c r="A98" s="119" t="s">
        <v>158</v>
      </c>
      <c r="B98" s="109" t="s">
        <v>67</v>
      </c>
      <c r="C98" s="109"/>
      <c r="D98" s="109"/>
      <c r="E98" s="78">
        <v>3639</v>
      </c>
      <c r="F98" s="78">
        <v>5171</v>
      </c>
      <c r="G98" s="78">
        <v>8258</v>
      </c>
      <c r="H98" s="110">
        <v>5137.72</v>
      </c>
      <c r="I98" s="88">
        <v>8976</v>
      </c>
      <c r="J98" s="110">
        <f t="shared" si="7"/>
        <v>14113.720000000001</v>
      </c>
    </row>
    <row r="99" spans="3:10" s="1" customFormat="1" ht="12.95" customHeight="1">
      <c r="C99" s="2"/>
      <c r="D99" s="2"/>
      <c r="E99" s="167" t="s">
        <v>80</v>
      </c>
      <c r="F99" s="168"/>
      <c r="G99" s="169"/>
      <c r="H99" s="56">
        <f>SUM(H34:H98)</f>
        <v>138673.94999999998</v>
      </c>
      <c r="I99" s="56">
        <f>SUM(I34:I98)</f>
        <v>9395.8</v>
      </c>
      <c r="J99" s="56">
        <f>SUM(J34:J98)</f>
        <v>148069.74999999997</v>
      </c>
    </row>
    <row r="100" spans="1:10" s="1" customFormat="1" ht="12.95" customHeight="1">
      <c r="A100" s="57" t="s">
        <v>81</v>
      </c>
      <c r="C100" s="2"/>
      <c r="D100" s="2"/>
      <c r="E100" s="45"/>
      <c r="H100" s="46"/>
      <c r="I100" s="58"/>
      <c r="J100" s="59"/>
    </row>
    <row r="101" spans="1:10" s="1" customFormat="1" ht="12.95" customHeight="1">
      <c r="A101" s="156" t="s">
        <v>16</v>
      </c>
      <c r="B101" s="14" t="s">
        <v>135</v>
      </c>
      <c r="C101" s="15"/>
      <c r="D101" s="15"/>
      <c r="E101" s="15">
        <v>3639</v>
      </c>
      <c r="F101" s="15">
        <v>6121</v>
      </c>
      <c r="G101" s="23" t="s">
        <v>133</v>
      </c>
      <c r="H101" s="16">
        <v>256</v>
      </c>
      <c r="I101" s="17">
        <v>-30</v>
      </c>
      <c r="J101" s="16">
        <f>H101+I101</f>
        <v>226</v>
      </c>
    </row>
    <row r="102" spans="1:10" s="1" customFormat="1" ht="12.95" customHeight="1">
      <c r="A102" s="157"/>
      <c r="B102" s="14" t="s">
        <v>141</v>
      </c>
      <c r="C102" s="24"/>
      <c r="D102" s="23"/>
      <c r="E102" s="15">
        <v>3113</v>
      </c>
      <c r="F102" s="15">
        <v>6121</v>
      </c>
      <c r="G102" s="23" t="s">
        <v>84</v>
      </c>
      <c r="H102" s="16">
        <v>700</v>
      </c>
      <c r="I102" s="17">
        <v>-61.8</v>
      </c>
      <c r="J102" s="16">
        <f aca="true" t="shared" si="8" ref="J102:J109">H102+I102</f>
        <v>638.2</v>
      </c>
    </row>
    <row r="103" spans="1:10" s="1" customFormat="1" ht="12.95" customHeight="1">
      <c r="A103" s="157"/>
      <c r="B103" s="55" t="s">
        <v>144</v>
      </c>
      <c r="C103" s="24"/>
      <c r="D103" s="23"/>
      <c r="E103" s="15">
        <v>3113</v>
      </c>
      <c r="F103" s="15">
        <v>6121</v>
      </c>
      <c r="G103" s="23" t="s">
        <v>137</v>
      </c>
      <c r="H103" s="16">
        <v>600</v>
      </c>
      <c r="I103" s="17">
        <v>60</v>
      </c>
      <c r="J103" s="16">
        <f t="shared" si="8"/>
        <v>660</v>
      </c>
    </row>
    <row r="104" spans="1:10" s="1" customFormat="1" ht="12.75" customHeight="1">
      <c r="A104" s="157"/>
      <c r="B104" s="55" t="s">
        <v>145</v>
      </c>
      <c r="C104" s="24"/>
      <c r="D104" s="23"/>
      <c r="E104" s="15">
        <v>3429</v>
      </c>
      <c r="F104" s="15">
        <v>6121</v>
      </c>
      <c r="G104" s="23" t="s">
        <v>138</v>
      </c>
      <c r="H104" s="16">
        <v>1500</v>
      </c>
      <c r="I104" s="17">
        <v>-70</v>
      </c>
      <c r="J104" s="16">
        <f t="shared" si="8"/>
        <v>1430</v>
      </c>
    </row>
    <row r="105" spans="1:10" s="1" customFormat="1" ht="12.75" customHeight="1">
      <c r="A105" s="157"/>
      <c r="B105" s="55" t="s">
        <v>164</v>
      </c>
      <c r="C105" s="24"/>
      <c r="D105" s="23"/>
      <c r="E105" s="15">
        <v>3611</v>
      </c>
      <c r="F105" s="15">
        <v>6121</v>
      </c>
      <c r="G105" s="23" t="s">
        <v>139</v>
      </c>
      <c r="H105" s="16">
        <v>950</v>
      </c>
      <c r="I105" s="17">
        <v>70</v>
      </c>
      <c r="J105" s="16">
        <f t="shared" si="8"/>
        <v>1020</v>
      </c>
    </row>
    <row r="106" spans="1:10" s="1" customFormat="1" ht="12.75" customHeight="1">
      <c r="A106" s="172" t="s">
        <v>22</v>
      </c>
      <c r="B106" s="14" t="s">
        <v>152</v>
      </c>
      <c r="C106" s="24"/>
      <c r="D106" s="23"/>
      <c r="E106" s="15">
        <v>2221</v>
      </c>
      <c r="F106" s="15">
        <v>6121</v>
      </c>
      <c r="G106" s="23" t="s">
        <v>146</v>
      </c>
      <c r="H106" s="16">
        <v>11883.56</v>
      </c>
      <c r="I106" s="17">
        <v>1015</v>
      </c>
      <c r="J106" s="16">
        <f t="shared" si="8"/>
        <v>12898.56</v>
      </c>
    </row>
    <row r="107" spans="1:10" s="1" customFormat="1" ht="12.75" customHeight="1">
      <c r="A107" s="172"/>
      <c r="B107" s="14" t="s">
        <v>151</v>
      </c>
      <c r="C107" s="24"/>
      <c r="D107" s="23"/>
      <c r="E107" s="15">
        <v>2212</v>
      </c>
      <c r="F107" s="15">
        <v>6121</v>
      </c>
      <c r="G107" s="23" t="s">
        <v>147</v>
      </c>
      <c r="H107" s="16">
        <v>631.05</v>
      </c>
      <c r="I107" s="17">
        <v>9</v>
      </c>
      <c r="J107" s="16">
        <f t="shared" si="8"/>
        <v>640.05</v>
      </c>
    </row>
    <row r="108" spans="1:10" s="1" customFormat="1" ht="12.75" customHeight="1">
      <c r="A108" s="172"/>
      <c r="B108" s="14" t="s">
        <v>150</v>
      </c>
      <c r="C108" s="24"/>
      <c r="D108" s="23"/>
      <c r="E108" s="15">
        <v>3421</v>
      </c>
      <c r="F108" s="15">
        <v>6121</v>
      </c>
      <c r="G108" s="23" t="s">
        <v>83</v>
      </c>
      <c r="H108" s="16">
        <v>8260</v>
      </c>
      <c r="I108" s="17">
        <v>-8000</v>
      </c>
      <c r="J108" s="16">
        <f t="shared" si="8"/>
        <v>260</v>
      </c>
    </row>
    <row r="109" spans="1:10" s="1" customFormat="1" ht="12.75" customHeight="1">
      <c r="A109" s="172"/>
      <c r="B109" s="14" t="s">
        <v>148</v>
      </c>
      <c r="C109" s="24"/>
      <c r="D109" s="23"/>
      <c r="E109" s="15">
        <v>2212</v>
      </c>
      <c r="F109" s="15">
        <v>6121</v>
      </c>
      <c r="G109" s="23" t="s">
        <v>82</v>
      </c>
      <c r="H109" s="16">
        <v>2200</v>
      </c>
      <c r="I109" s="17">
        <v>-2000</v>
      </c>
      <c r="J109" s="16">
        <f t="shared" si="8"/>
        <v>200</v>
      </c>
    </row>
    <row r="110" spans="1:10" s="1" customFormat="1" ht="12.75" customHeight="1">
      <c r="A110" s="42"/>
      <c r="C110" s="2"/>
      <c r="D110" s="2"/>
      <c r="E110" s="170" t="s">
        <v>85</v>
      </c>
      <c r="F110" s="170"/>
      <c r="G110" s="170"/>
      <c r="H110" s="35">
        <f>SUM(H101:H109)</f>
        <v>26980.61</v>
      </c>
      <c r="I110" s="35">
        <f>SUM(I101:I109)</f>
        <v>-9007.8</v>
      </c>
      <c r="J110" s="35">
        <f>SUM(J101:J109)</f>
        <v>17972.809999999998</v>
      </c>
    </row>
    <row r="111" spans="1:10" s="1" customFormat="1" ht="15">
      <c r="A111" s="42"/>
      <c r="B111" s="41"/>
      <c r="C111" s="42"/>
      <c r="D111" s="42"/>
      <c r="E111" s="60"/>
      <c r="F111" s="60"/>
      <c r="G111" s="61"/>
      <c r="H111" s="62"/>
      <c r="I111" s="63"/>
      <c r="J111" s="64"/>
    </row>
    <row r="112" spans="2:10" s="1" customFormat="1" ht="15">
      <c r="B112" s="4" t="s">
        <v>86</v>
      </c>
      <c r="C112" s="2"/>
      <c r="D112" s="2"/>
      <c r="E112" s="176" t="s">
        <v>56</v>
      </c>
      <c r="F112" s="177"/>
      <c r="G112" s="177"/>
      <c r="H112" s="178"/>
      <c r="I112" s="65">
        <f>I29</f>
        <v>-966.4600000000003</v>
      </c>
      <c r="J112" s="65"/>
    </row>
    <row r="113" spans="3:10" s="1" customFormat="1" ht="15">
      <c r="C113" s="2"/>
      <c r="D113" s="2"/>
      <c r="E113" s="176" t="s">
        <v>87</v>
      </c>
      <c r="F113" s="177"/>
      <c r="G113" s="177"/>
      <c r="H113" s="178"/>
      <c r="I113" s="65">
        <f>I99+I30</f>
        <v>8041.339999999999</v>
      </c>
      <c r="J113" s="14"/>
    </row>
    <row r="114" spans="3:10" s="1" customFormat="1" ht="15">
      <c r="C114" s="2"/>
      <c r="D114" s="2"/>
      <c r="E114" s="176" t="s">
        <v>88</v>
      </c>
      <c r="F114" s="177"/>
      <c r="G114" s="177"/>
      <c r="H114" s="178"/>
      <c r="I114" s="65">
        <f>I110+I31</f>
        <v>-9007.8</v>
      </c>
      <c r="J114" s="18"/>
    </row>
    <row r="115" spans="3:10" s="1" customFormat="1" ht="15">
      <c r="C115" s="2"/>
      <c r="D115" s="2"/>
      <c r="E115" s="176" t="s">
        <v>89</v>
      </c>
      <c r="F115" s="177"/>
      <c r="G115" s="177"/>
      <c r="H115" s="178"/>
      <c r="I115" s="65">
        <f>I113+I114</f>
        <v>-966.46</v>
      </c>
      <c r="J115" s="18"/>
    </row>
    <row r="116" spans="3:10" s="1" customFormat="1" ht="15">
      <c r="C116" s="2"/>
      <c r="D116" s="2"/>
      <c r="E116" s="173" t="s">
        <v>90</v>
      </c>
      <c r="F116" s="174"/>
      <c r="G116" s="174"/>
      <c r="H116" s="175"/>
      <c r="I116" s="65">
        <f>I112-I115</f>
        <v>0</v>
      </c>
      <c r="J116" s="18"/>
    </row>
    <row r="117" spans="3:10" s="1" customFormat="1" ht="15">
      <c r="C117" s="2"/>
      <c r="D117" s="2"/>
      <c r="E117" s="173" t="s">
        <v>91</v>
      </c>
      <c r="F117" s="174"/>
      <c r="G117" s="174"/>
      <c r="H117" s="175"/>
      <c r="I117" s="65">
        <v>0</v>
      </c>
      <c r="J117" s="18"/>
    </row>
    <row r="118" spans="3:10" s="1" customFormat="1" ht="15">
      <c r="C118" s="2"/>
      <c r="D118" s="2"/>
      <c r="E118" s="30" t="s">
        <v>92</v>
      </c>
      <c r="H118" s="66">
        <v>44160</v>
      </c>
      <c r="J118" s="66">
        <v>44174</v>
      </c>
    </row>
    <row r="119" spans="2:10" s="1" customFormat="1" ht="15">
      <c r="B119" s="4" t="s">
        <v>93</v>
      </c>
      <c r="C119" s="2"/>
      <c r="D119" s="2"/>
      <c r="E119" s="67" t="s">
        <v>94</v>
      </c>
      <c r="F119" s="10"/>
      <c r="G119" s="68"/>
      <c r="H119" s="69">
        <v>518999.33</v>
      </c>
      <c r="I119" s="65">
        <f>I112</f>
        <v>-966.4600000000003</v>
      </c>
      <c r="J119" s="65">
        <f aca="true" t="shared" si="9" ref="J119:J121">H119+I119</f>
        <v>518032.87</v>
      </c>
    </row>
    <row r="120" spans="3:10" s="1" customFormat="1" ht="15">
      <c r="C120" s="2"/>
      <c r="D120" s="2"/>
      <c r="E120" s="70" t="s">
        <v>87</v>
      </c>
      <c r="F120" s="71"/>
      <c r="G120" s="55"/>
      <c r="H120" s="72">
        <v>407894.29</v>
      </c>
      <c r="I120" s="65">
        <f>I113</f>
        <v>8041.339999999999</v>
      </c>
      <c r="J120" s="18">
        <f t="shared" si="9"/>
        <v>415935.63</v>
      </c>
    </row>
    <row r="121" spans="3:10" s="1" customFormat="1" ht="15">
      <c r="C121" s="2"/>
      <c r="D121" s="2"/>
      <c r="E121" s="40" t="s">
        <v>88</v>
      </c>
      <c r="G121" s="73"/>
      <c r="H121" s="72">
        <v>126105.04</v>
      </c>
      <c r="I121" s="65">
        <f>I114</f>
        <v>-9007.8</v>
      </c>
      <c r="J121" s="18">
        <f t="shared" si="9"/>
        <v>117097.23999999999</v>
      </c>
    </row>
    <row r="122" spans="3:10" s="1" customFormat="1" ht="15">
      <c r="C122" s="2"/>
      <c r="D122" s="2"/>
      <c r="E122" s="74" t="s">
        <v>96</v>
      </c>
      <c r="F122" s="71"/>
      <c r="G122" s="55"/>
      <c r="H122" s="65">
        <f>H120+H121</f>
        <v>533999.33</v>
      </c>
      <c r="I122" s="65">
        <f>SUM(I120:I121)</f>
        <v>-966.46</v>
      </c>
      <c r="J122" s="65">
        <f>SUM(J120:J121)</f>
        <v>533032.87</v>
      </c>
    </row>
    <row r="123" spans="3:10" s="1" customFormat="1" ht="15">
      <c r="C123" s="2"/>
      <c r="D123" s="2"/>
      <c r="E123" s="40" t="s">
        <v>60</v>
      </c>
      <c r="G123" s="73"/>
      <c r="H123" s="18">
        <f>H119-H122</f>
        <v>-14999.999999999942</v>
      </c>
      <c r="I123" s="65">
        <f>I119-I122</f>
        <v>0</v>
      </c>
      <c r="J123" s="18">
        <f>J119-J122</f>
        <v>-15000</v>
      </c>
    </row>
    <row r="124" spans="2:10" s="1" customFormat="1" ht="15">
      <c r="B124" s="66" t="s">
        <v>95</v>
      </c>
      <c r="C124" s="2"/>
      <c r="D124" s="2"/>
      <c r="E124" s="74" t="s">
        <v>97</v>
      </c>
      <c r="F124" s="71"/>
      <c r="G124" s="55"/>
      <c r="H124" s="75">
        <v>15000</v>
      </c>
      <c r="I124" s="65">
        <v>0</v>
      </c>
      <c r="J124" s="65">
        <f>H124+I124</f>
        <v>15000</v>
      </c>
    </row>
    <row r="127" s="1" customFormat="1" ht="15"/>
    <row r="128" s="1" customFormat="1" ht="15"/>
    <row r="129" s="1" customFormat="1" ht="15"/>
    <row r="130" s="1" customFormat="1" ht="15"/>
    <row r="131" s="1" customFormat="1" ht="15"/>
  </sheetData>
  <mergeCells count="30">
    <mergeCell ref="E117:H117"/>
    <mergeCell ref="E112:H112"/>
    <mergeCell ref="E113:H113"/>
    <mergeCell ref="E114:H114"/>
    <mergeCell ref="E115:H115"/>
    <mergeCell ref="E116:H116"/>
    <mergeCell ref="E99:G99"/>
    <mergeCell ref="E110:G110"/>
    <mergeCell ref="A66:A69"/>
    <mergeCell ref="A70:A90"/>
    <mergeCell ref="A91:A93"/>
    <mergeCell ref="A101:A105"/>
    <mergeCell ref="A106:A109"/>
    <mergeCell ref="A94:A97"/>
    <mergeCell ref="E31:G31"/>
    <mergeCell ref="E32:G32"/>
    <mergeCell ref="A59:A65"/>
    <mergeCell ref="A9:A22"/>
    <mergeCell ref="A23:A26"/>
    <mergeCell ref="E29:G29"/>
    <mergeCell ref="E30:G30"/>
    <mergeCell ref="A34:A43"/>
    <mergeCell ref="A27:A28"/>
    <mergeCell ref="A57:A58"/>
    <mergeCell ref="A44:A56"/>
    <mergeCell ref="B2:B3"/>
    <mergeCell ref="E2:E3"/>
    <mergeCell ref="F2:F3"/>
    <mergeCell ref="G2:G3"/>
    <mergeCell ref="A5:A8"/>
  </mergeCells>
  <conditionalFormatting sqref="C29:D31 B1:B2">
    <cfRule type="expression" priority="18" dxfId="2" stopIfTrue="1">
      <formula>#REF!="Y"</formula>
    </cfRule>
  </conditionalFormatting>
  <conditionalFormatting sqref="C29:D31 B1:B2">
    <cfRule type="expression" priority="17" dxfId="1" stopIfTrue="1">
      <formula>#REF!="T"</formula>
    </cfRule>
  </conditionalFormatting>
  <conditionalFormatting sqref="C29:D31 B1:B2">
    <cfRule type="expression" priority="16" dxfId="0" stopIfTrue="1">
      <formula>#REF!="Z"</formula>
    </cfRule>
  </conditionalFormatting>
  <conditionalFormatting sqref="H193">
    <cfRule type="expression" priority="15" dxfId="2" stopIfTrue="1">
      <formula>$J192="Y"</formula>
    </cfRule>
  </conditionalFormatting>
  <conditionalFormatting sqref="H193">
    <cfRule type="expression" priority="14" dxfId="1" stopIfTrue="1">
      <formula>$J192="T"</formula>
    </cfRule>
  </conditionalFormatting>
  <conditionalFormatting sqref="H193">
    <cfRule type="expression" priority="13" dxfId="0" stopIfTrue="1">
      <formula>$J192="Z"</formula>
    </cfRule>
  </conditionalFormatting>
  <conditionalFormatting sqref="H194">
    <cfRule type="expression" priority="12" dxfId="2" stopIfTrue="1">
      <formula>$J193="Y"</formula>
    </cfRule>
  </conditionalFormatting>
  <conditionalFormatting sqref="H194">
    <cfRule type="expression" priority="11" dxfId="1" stopIfTrue="1">
      <formula>$J193="T"</formula>
    </cfRule>
  </conditionalFormatting>
  <conditionalFormatting sqref="H194">
    <cfRule type="expression" priority="10" dxfId="0" stopIfTrue="1">
      <formula>$J193="Z"</formula>
    </cfRule>
  </conditionalFormatting>
  <conditionalFormatting sqref="H195">
    <cfRule type="expression" priority="9" dxfId="2" stopIfTrue="1">
      <formula>$J194="Y"</formula>
    </cfRule>
  </conditionalFormatting>
  <conditionalFormatting sqref="H195">
    <cfRule type="expression" priority="8" dxfId="1" stopIfTrue="1">
      <formula>$J194="T"</formula>
    </cfRule>
  </conditionalFormatting>
  <conditionalFormatting sqref="H195">
    <cfRule type="expression" priority="7" dxfId="0" stopIfTrue="1">
      <formula>$J194="Z"</formula>
    </cfRule>
  </conditionalFormatting>
  <conditionalFormatting sqref="B1:B2">
    <cfRule type="expression" priority="6" dxfId="2" stopIfTrue="1">
      <formula>#REF!="Y"</formula>
    </cfRule>
  </conditionalFormatting>
  <conditionalFormatting sqref="B1:B2">
    <cfRule type="expression" priority="5" dxfId="1" stopIfTrue="1">
      <formula>#REF!="T"</formula>
    </cfRule>
  </conditionalFormatting>
  <conditionalFormatting sqref="B1:B2">
    <cfRule type="expression" priority="4" dxfId="0" stopIfTrue="1">
      <formula>#REF!="Z"</formula>
    </cfRule>
  </conditionalFormatting>
  <conditionalFormatting sqref="H119:H121">
    <cfRule type="expression" priority="3" dxfId="2" stopIfTrue="1">
      <formula>$J119="Y"</formula>
    </cfRule>
  </conditionalFormatting>
  <conditionalFormatting sqref="H119:H121">
    <cfRule type="expression" priority="2" dxfId="1" stopIfTrue="1">
      <formula>$J119="T"</formula>
    </cfRule>
  </conditionalFormatting>
  <conditionalFormatting sqref="H119:H121">
    <cfRule type="expression" priority="1" dxfId="0" stopIfTrue="1">
      <formula>$J119="Z"</formula>
    </cfRule>
  </conditionalFormatting>
  <printOptions gridLines="1"/>
  <pageMargins left="0.39370078740157477" right="0.39370078740157477" top="0.5905511811023624" bottom="0.5905511811023624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workbookViewId="0" topLeftCell="A1">
      <selection activeCell="M17" sqref="M17"/>
    </sheetView>
  </sheetViews>
  <sheetFormatPr defaultColWidth="9.140625" defaultRowHeight="15"/>
  <cols>
    <col min="1" max="1" width="4.421875" style="1" customWidth="1"/>
    <col min="2" max="2" width="63.8515625" style="1" customWidth="1"/>
    <col min="3" max="3" width="4.140625" style="2" customWidth="1"/>
    <col min="4" max="4" width="10.00390625" style="2" bestFit="1" customWidth="1"/>
    <col min="5" max="7" width="6.7109375" style="1" customWidth="1"/>
    <col min="8" max="8" width="10.28125" style="1" customWidth="1"/>
    <col min="9" max="9" width="10.57421875" style="1" customWidth="1"/>
    <col min="10" max="10" width="10.28125" style="1" customWidth="1"/>
    <col min="11" max="11" width="8.28125" style="1" customWidth="1"/>
    <col min="12" max="12" width="14.7109375" style="2" customWidth="1"/>
    <col min="13" max="14" width="9.140625" style="1" customWidth="1"/>
    <col min="15" max="15" width="14.00390625" style="1" customWidth="1"/>
    <col min="16" max="16" width="13.57421875" style="1" customWidth="1"/>
    <col min="17" max="16384" width="9.140625" style="1" customWidth="1"/>
  </cols>
  <sheetData>
    <row r="1" spans="1:10" ht="15">
      <c r="A1" s="3" t="s">
        <v>202</v>
      </c>
      <c r="B1" s="4"/>
      <c r="C1" s="5"/>
      <c r="D1" s="5"/>
      <c r="I1" s="4"/>
      <c r="J1" s="6" t="s">
        <v>1</v>
      </c>
    </row>
    <row r="2" spans="1:12" s="4" customFormat="1" ht="15">
      <c r="A2" s="7" t="s">
        <v>2</v>
      </c>
      <c r="B2" s="154" t="s">
        <v>3</v>
      </c>
      <c r="C2" s="7"/>
      <c r="D2" s="7" t="s">
        <v>4</v>
      </c>
      <c r="E2" s="154" t="s">
        <v>5</v>
      </c>
      <c r="F2" s="154" t="s">
        <v>6</v>
      </c>
      <c r="G2" s="154" t="s">
        <v>7</v>
      </c>
      <c r="H2" s="7" t="s">
        <v>8</v>
      </c>
      <c r="I2" s="7" t="s">
        <v>9</v>
      </c>
      <c r="J2" s="7" t="s">
        <v>10</v>
      </c>
      <c r="L2" s="5"/>
    </row>
    <row r="3" spans="1:12" s="4" customFormat="1" ht="15">
      <c r="A3" s="8" t="s">
        <v>11</v>
      </c>
      <c r="B3" s="155"/>
      <c r="C3" s="8" t="s">
        <v>12</v>
      </c>
      <c r="D3" s="8" t="s">
        <v>13</v>
      </c>
      <c r="E3" s="155"/>
      <c r="F3" s="155"/>
      <c r="G3" s="155"/>
      <c r="H3" s="8" t="s">
        <v>14</v>
      </c>
      <c r="I3" s="8" t="s">
        <v>173</v>
      </c>
      <c r="J3" s="8" t="s">
        <v>14</v>
      </c>
      <c r="L3" s="5"/>
    </row>
    <row r="4" spans="1:10" ht="12.75" customHeight="1">
      <c r="A4" s="9" t="s">
        <v>15</v>
      </c>
      <c r="B4" s="10"/>
      <c r="C4" s="11"/>
      <c r="D4" s="11"/>
      <c r="E4" s="11"/>
      <c r="F4" s="11"/>
      <c r="G4" s="11"/>
      <c r="H4" s="11"/>
      <c r="I4" s="12"/>
      <c r="J4" s="13"/>
    </row>
    <row r="5" spans="1:10" ht="12.75" customHeight="1">
      <c r="A5" s="156" t="s">
        <v>16</v>
      </c>
      <c r="B5" s="14" t="s">
        <v>186</v>
      </c>
      <c r="C5" s="15"/>
      <c r="D5" s="15">
        <v>104513013</v>
      </c>
      <c r="E5" s="15"/>
      <c r="F5" s="15">
        <v>4116</v>
      </c>
      <c r="G5" s="79" t="s">
        <v>184</v>
      </c>
      <c r="H5" s="16">
        <v>1309</v>
      </c>
      <c r="I5" s="17">
        <v>5.87</v>
      </c>
      <c r="J5" s="18">
        <f aca="true" t="shared" si="0" ref="J5:J10">H5+I5</f>
        <v>1314.87</v>
      </c>
    </row>
    <row r="6" spans="1:10" ht="12.75" customHeight="1">
      <c r="A6" s="157"/>
      <c r="B6" s="14" t="s">
        <v>185</v>
      </c>
      <c r="C6" s="1"/>
      <c r="D6" s="14">
        <v>104113013</v>
      </c>
      <c r="E6" s="13"/>
      <c r="F6" s="13">
        <v>4116</v>
      </c>
      <c r="G6" s="79" t="s">
        <v>184</v>
      </c>
      <c r="H6" s="20">
        <v>232</v>
      </c>
      <c r="I6" s="21">
        <v>-77.31</v>
      </c>
      <c r="J6" s="22">
        <f t="shared" si="0"/>
        <v>154.69</v>
      </c>
    </row>
    <row r="7" spans="1:10" ht="12.75" customHeight="1">
      <c r="A7" s="158"/>
      <c r="B7" s="14" t="s">
        <v>187</v>
      </c>
      <c r="C7" s="15"/>
      <c r="D7" s="15"/>
      <c r="E7" s="15">
        <v>3639</v>
      </c>
      <c r="F7" s="15">
        <v>5171</v>
      </c>
      <c r="G7" s="79" t="s">
        <v>21</v>
      </c>
      <c r="H7" s="20">
        <v>14113.72</v>
      </c>
      <c r="I7" s="21">
        <v>-71.44</v>
      </c>
      <c r="J7" s="22">
        <f t="shared" si="0"/>
        <v>14042.279999999999</v>
      </c>
    </row>
    <row r="8" spans="1:12" ht="12.75" customHeight="1">
      <c r="A8" s="161" t="s">
        <v>22</v>
      </c>
      <c r="B8" s="109" t="s">
        <v>181</v>
      </c>
      <c r="C8" s="86"/>
      <c r="D8" s="78"/>
      <c r="E8" s="78">
        <v>3429</v>
      </c>
      <c r="F8" s="78">
        <v>2111</v>
      </c>
      <c r="G8" s="79" t="s">
        <v>180</v>
      </c>
      <c r="H8" s="87">
        <v>400</v>
      </c>
      <c r="I8" s="93">
        <v>100</v>
      </c>
      <c r="J8" s="94">
        <f t="shared" si="0"/>
        <v>500</v>
      </c>
      <c r="K8" s="91"/>
      <c r="L8" s="92"/>
    </row>
    <row r="9" spans="1:12" ht="12.75" customHeight="1">
      <c r="A9" s="161"/>
      <c r="B9" s="109" t="s">
        <v>182</v>
      </c>
      <c r="C9" s="86"/>
      <c r="D9" s="78"/>
      <c r="E9" s="78">
        <v>3429</v>
      </c>
      <c r="F9" s="78">
        <v>5171</v>
      </c>
      <c r="G9" s="79" t="s">
        <v>180</v>
      </c>
      <c r="H9" s="87">
        <v>799.5</v>
      </c>
      <c r="I9" s="93">
        <v>65</v>
      </c>
      <c r="J9" s="94">
        <f t="shared" si="0"/>
        <v>864.5</v>
      </c>
      <c r="K9" s="91"/>
      <c r="L9" s="92"/>
    </row>
    <row r="10" spans="1:14" ht="12.75" customHeight="1">
      <c r="A10" s="162"/>
      <c r="B10" s="109" t="s">
        <v>183</v>
      </c>
      <c r="C10" s="86"/>
      <c r="D10" s="78"/>
      <c r="E10" s="78">
        <v>3429</v>
      </c>
      <c r="F10" s="78">
        <v>5169</v>
      </c>
      <c r="G10" s="79" t="s">
        <v>180</v>
      </c>
      <c r="H10" s="87">
        <v>965</v>
      </c>
      <c r="I10" s="93">
        <v>35</v>
      </c>
      <c r="J10" s="94">
        <f t="shared" si="0"/>
        <v>1000</v>
      </c>
      <c r="K10" s="91"/>
      <c r="L10" s="92"/>
      <c r="M10" s="96"/>
      <c r="N10" s="96"/>
    </row>
    <row r="11" spans="1:12" ht="12.75" customHeight="1">
      <c r="A11" s="160" t="s">
        <v>46</v>
      </c>
      <c r="B11" s="114" t="s">
        <v>179</v>
      </c>
      <c r="C11" s="115"/>
      <c r="D11" s="116">
        <v>98018</v>
      </c>
      <c r="E11" s="116"/>
      <c r="F11" s="116">
        <v>4111</v>
      </c>
      <c r="G11" s="117"/>
      <c r="H11" s="89">
        <v>8.82</v>
      </c>
      <c r="I11" s="118">
        <v>-8.82</v>
      </c>
      <c r="J11" s="90">
        <f aca="true" t="shared" si="1" ref="J11:J18">H11+I11</f>
        <v>0</v>
      </c>
      <c r="L11" s="77"/>
    </row>
    <row r="12" spans="1:11" ht="12.75" customHeight="1">
      <c r="A12" s="158"/>
      <c r="B12" s="104" t="s">
        <v>179</v>
      </c>
      <c r="C12" s="105"/>
      <c r="D12" s="106">
        <v>98018</v>
      </c>
      <c r="E12" s="106">
        <v>6149</v>
      </c>
      <c r="F12" s="106">
        <v>5021</v>
      </c>
      <c r="G12" s="107"/>
      <c r="H12" s="87">
        <v>8.82</v>
      </c>
      <c r="I12" s="108">
        <v>-8.82</v>
      </c>
      <c r="J12" s="94">
        <f t="shared" si="1"/>
        <v>0</v>
      </c>
      <c r="K12" s="30"/>
    </row>
    <row r="13" spans="1:11" ht="12.75" customHeight="1">
      <c r="A13" s="172" t="s">
        <v>78</v>
      </c>
      <c r="B13" s="104" t="s">
        <v>192</v>
      </c>
      <c r="C13" s="105"/>
      <c r="D13" s="106">
        <v>13011</v>
      </c>
      <c r="E13" s="106"/>
      <c r="F13" s="106">
        <v>4116</v>
      </c>
      <c r="G13" s="107" t="s">
        <v>193</v>
      </c>
      <c r="H13" s="87">
        <v>4874.28</v>
      </c>
      <c r="I13" s="108">
        <v>205.88</v>
      </c>
      <c r="J13" s="94">
        <f t="shared" si="1"/>
        <v>5080.16</v>
      </c>
      <c r="K13" s="30"/>
    </row>
    <row r="14" spans="1:11" ht="12.75" customHeight="1">
      <c r="A14" s="172"/>
      <c r="B14" s="104" t="s">
        <v>196</v>
      </c>
      <c r="C14" s="105"/>
      <c r="D14" s="106">
        <v>13011</v>
      </c>
      <c r="E14" s="106">
        <v>4329</v>
      </c>
      <c r="F14" s="106">
        <v>5011</v>
      </c>
      <c r="G14" s="107" t="s">
        <v>193</v>
      </c>
      <c r="H14" s="87">
        <v>3600</v>
      </c>
      <c r="I14" s="108">
        <v>153.64</v>
      </c>
      <c r="J14" s="94">
        <f t="shared" si="1"/>
        <v>3753.64</v>
      </c>
      <c r="K14" s="30"/>
    </row>
    <row r="15" spans="1:11" ht="12.75" customHeight="1">
      <c r="A15" s="172"/>
      <c r="B15" s="104" t="s">
        <v>197</v>
      </c>
      <c r="C15" s="105"/>
      <c r="D15" s="106">
        <v>13011</v>
      </c>
      <c r="E15" s="106">
        <v>4329</v>
      </c>
      <c r="F15" s="106">
        <v>5031</v>
      </c>
      <c r="G15" s="107" t="s">
        <v>193</v>
      </c>
      <c r="H15" s="87">
        <v>900</v>
      </c>
      <c r="I15" s="108">
        <v>38.41</v>
      </c>
      <c r="J15" s="94">
        <f t="shared" si="1"/>
        <v>938.41</v>
      </c>
      <c r="K15" s="30"/>
    </row>
    <row r="16" spans="1:11" ht="12.75" customHeight="1">
      <c r="A16" s="172"/>
      <c r="B16" s="104" t="s">
        <v>198</v>
      </c>
      <c r="C16" s="105"/>
      <c r="D16" s="106">
        <v>13011</v>
      </c>
      <c r="E16" s="106">
        <v>4329</v>
      </c>
      <c r="F16" s="106">
        <v>5032</v>
      </c>
      <c r="G16" s="107" t="s">
        <v>193</v>
      </c>
      <c r="H16" s="87">
        <v>324</v>
      </c>
      <c r="I16" s="108">
        <v>13.83</v>
      </c>
      <c r="J16" s="94">
        <f t="shared" si="1"/>
        <v>337.83</v>
      </c>
      <c r="K16" s="30"/>
    </row>
    <row r="17" spans="1:11" ht="12.75" customHeight="1">
      <c r="A17" s="172" t="s">
        <v>79</v>
      </c>
      <c r="B17" s="104" t="s">
        <v>203</v>
      </c>
      <c r="C17" s="105"/>
      <c r="D17" s="106"/>
      <c r="E17" s="106">
        <v>3113</v>
      </c>
      <c r="F17" s="106">
        <v>2122</v>
      </c>
      <c r="G17" s="107" t="s">
        <v>52</v>
      </c>
      <c r="H17" s="87">
        <v>1335.32</v>
      </c>
      <c r="I17" s="108">
        <v>450</v>
      </c>
      <c r="J17" s="94">
        <f t="shared" si="1"/>
        <v>1785.32</v>
      </c>
      <c r="K17" s="30"/>
    </row>
    <row r="18" spans="1:11" ht="12.75" customHeight="1">
      <c r="A18" s="172"/>
      <c r="B18" s="104" t="s">
        <v>205</v>
      </c>
      <c r="C18" s="105"/>
      <c r="D18" s="106"/>
      <c r="E18" s="106">
        <v>3113</v>
      </c>
      <c r="F18" s="106">
        <v>5137</v>
      </c>
      <c r="G18" s="107" t="s">
        <v>204</v>
      </c>
      <c r="H18" s="87">
        <v>150</v>
      </c>
      <c r="I18" s="108">
        <v>450</v>
      </c>
      <c r="J18" s="94">
        <f t="shared" si="1"/>
        <v>600</v>
      </c>
      <c r="K18" s="30"/>
    </row>
    <row r="19" spans="1:10" ht="12.75" customHeight="1">
      <c r="A19" s="32"/>
      <c r="B19" s="33"/>
      <c r="C19" s="34"/>
      <c r="D19" s="34"/>
      <c r="E19" s="163" t="s">
        <v>56</v>
      </c>
      <c r="F19" s="163"/>
      <c r="G19" s="163"/>
      <c r="H19" s="35">
        <f>H5+H6+H8+H11+H13+H17</f>
        <v>8159.419999999999</v>
      </c>
      <c r="I19" s="35">
        <f>I5+I6+I8+I11+I13+I17</f>
        <v>675.62</v>
      </c>
      <c r="J19" s="35">
        <f>J5+J6+J8+J11+J13+J17</f>
        <v>8835.039999999999</v>
      </c>
    </row>
    <row r="20" spans="1:10" ht="12.75" customHeight="1">
      <c r="A20" s="32"/>
      <c r="B20" s="36" t="s">
        <v>57</v>
      </c>
      <c r="C20" s="34"/>
      <c r="D20" s="34"/>
      <c r="E20" s="164" t="s">
        <v>58</v>
      </c>
      <c r="F20" s="164"/>
      <c r="G20" s="164"/>
      <c r="H20" s="37">
        <f>H7+H9+H10+H12+H14+H15+H16+H18</f>
        <v>20861.04</v>
      </c>
      <c r="I20" s="37">
        <f>I7+I9+I10+I12+I14+I15+I16+I18</f>
        <v>675.62</v>
      </c>
      <c r="J20" s="37">
        <f>J7+J9+J10+J12+J14+J15+J16+J18</f>
        <v>21536.66</v>
      </c>
    </row>
    <row r="21" spans="1:10" ht="12.75" customHeight="1">
      <c r="A21" s="32"/>
      <c r="B21" s="38"/>
      <c r="C21" s="34"/>
      <c r="D21" s="34"/>
      <c r="E21" s="159" t="s">
        <v>59</v>
      </c>
      <c r="F21" s="159"/>
      <c r="G21" s="159"/>
      <c r="H21" s="39">
        <v>0</v>
      </c>
      <c r="I21" s="39">
        <v>0</v>
      </c>
      <c r="J21" s="39">
        <v>0</v>
      </c>
    </row>
    <row r="22" spans="1:10" ht="12.75" customHeight="1">
      <c r="A22" s="40"/>
      <c r="B22" s="41"/>
      <c r="C22" s="42"/>
      <c r="D22" s="42"/>
      <c r="E22" s="159" t="s">
        <v>60</v>
      </c>
      <c r="F22" s="159"/>
      <c r="G22" s="159"/>
      <c r="H22" s="43">
        <f>H19-H20-H21</f>
        <v>-12701.620000000003</v>
      </c>
      <c r="I22" s="43">
        <f aca="true" t="shared" si="2" ref="I22:J22">I19-I20-I21</f>
        <v>0</v>
      </c>
      <c r="J22" s="43">
        <f t="shared" si="2"/>
        <v>-12701.62</v>
      </c>
    </row>
    <row r="23" spans="1:10" ht="12.75" customHeight="1">
      <c r="A23" s="44" t="s">
        <v>61</v>
      </c>
      <c r="E23" s="45"/>
      <c r="H23" s="46"/>
      <c r="I23" s="46"/>
      <c r="J23" s="47"/>
    </row>
    <row r="24" spans="1:10" ht="12.95" customHeight="1">
      <c r="A24" s="156" t="s">
        <v>16</v>
      </c>
      <c r="B24" s="14" t="s">
        <v>178</v>
      </c>
      <c r="C24" s="15"/>
      <c r="D24" s="15"/>
      <c r="E24" s="15">
        <v>5311</v>
      </c>
      <c r="F24" s="15">
        <v>5169</v>
      </c>
      <c r="G24" s="23" t="s">
        <v>174</v>
      </c>
      <c r="H24" s="16">
        <v>435</v>
      </c>
      <c r="I24" s="48">
        <v>-112</v>
      </c>
      <c r="J24" s="16">
        <f aca="true" t="shared" si="3" ref="J24:J31">H24+I24</f>
        <v>323</v>
      </c>
    </row>
    <row r="25" spans="1:10" ht="12.95" customHeight="1">
      <c r="A25" s="157"/>
      <c r="B25" s="14" t="s">
        <v>175</v>
      </c>
      <c r="C25" s="15"/>
      <c r="D25" s="15"/>
      <c r="E25" s="15">
        <v>5311</v>
      </c>
      <c r="F25" s="15">
        <v>5424</v>
      </c>
      <c r="G25" s="23" t="s">
        <v>174</v>
      </c>
      <c r="H25" s="16">
        <v>75</v>
      </c>
      <c r="I25" s="48">
        <v>40</v>
      </c>
      <c r="J25" s="16">
        <f t="shared" si="3"/>
        <v>115</v>
      </c>
    </row>
    <row r="26" spans="1:10" ht="12.95" customHeight="1">
      <c r="A26" s="157"/>
      <c r="B26" s="14" t="s">
        <v>176</v>
      </c>
      <c r="C26" s="15"/>
      <c r="D26" s="15"/>
      <c r="E26" s="15">
        <v>5311</v>
      </c>
      <c r="F26" s="15">
        <v>5168</v>
      </c>
      <c r="G26" s="23" t="s">
        <v>174</v>
      </c>
      <c r="H26" s="16">
        <v>1</v>
      </c>
      <c r="I26" s="48">
        <v>6</v>
      </c>
      <c r="J26" s="16">
        <f>H26+I26</f>
        <v>7</v>
      </c>
    </row>
    <row r="27" spans="1:10" ht="12.95" customHeight="1">
      <c r="A27" s="157"/>
      <c r="B27" s="1" t="s">
        <v>177</v>
      </c>
      <c r="C27" s="14"/>
      <c r="D27" s="1"/>
      <c r="E27" s="15">
        <v>5311</v>
      </c>
      <c r="F27" s="15">
        <v>5137</v>
      </c>
      <c r="G27" s="23" t="s">
        <v>174</v>
      </c>
      <c r="H27" s="16">
        <v>432</v>
      </c>
      <c r="I27" s="48">
        <v>-30</v>
      </c>
      <c r="J27" s="16">
        <f>H27+I27</f>
        <v>402</v>
      </c>
    </row>
    <row r="28" spans="1:17" ht="12.95" customHeight="1">
      <c r="A28" s="133" t="s">
        <v>22</v>
      </c>
      <c r="B28" s="139" t="s">
        <v>189</v>
      </c>
      <c r="C28" s="136" t="s">
        <v>12</v>
      </c>
      <c r="D28" s="82"/>
      <c r="E28" s="81">
        <v>2223</v>
      </c>
      <c r="F28" s="81">
        <v>5139</v>
      </c>
      <c r="G28" s="82" t="s">
        <v>188</v>
      </c>
      <c r="H28" s="140">
        <v>0</v>
      </c>
      <c r="I28" s="103">
        <v>90</v>
      </c>
      <c r="J28" s="140">
        <f aca="true" t="shared" si="4" ref="J28">H28+I28</f>
        <v>90</v>
      </c>
      <c r="K28" s="126"/>
      <c r="L28" s="77"/>
      <c r="M28" s="127"/>
      <c r="N28" s="127"/>
      <c r="O28" s="127"/>
      <c r="P28" s="127"/>
      <c r="Q28" s="127"/>
    </row>
    <row r="29" spans="1:12" ht="12.95" customHeight="1">
      <c r="A29" s="131" t="s">
        <v>46</v>
      </c>
      <c r="B29" s="14" t="s">
        <v>191</v>
      </c>
      <c r="C29" s="14"/>
      <c r="D29" s="14"/>
      <c r="E29" s="15">
        <v>3421</v>
      </c>
      <c r="F29" s="15">
        <v>5171</v>
      </c>
      <c r="G29" s="23" t="s">
        <v>190</v>
      </c>
      <c r="H29" s="31">
        <v>1500</v>
      </c>
      <c r="I29" s="17">
        <v>-225</v>
      </c>
      <c r="J29" s="16">
        <f t="shared" si="3"/>
        <v>1275</v>
      </c>
      <c r="L29" s="1"/>
    </row>
    <row r="30" spans="1:12" ht="12.95" customHeight="1">
      <c r="A30" s="179" t="s">
        <v>78</v>
      </c>
      <c r="B30" s="109" t="s">
        <v>194</v>
      </c>
      <c r="C30" s="109"/>
      <c r="D30" s="109"/>
      <c r="E30" s="78">
        <v>3113</v>
      </c>
      <c r="F30" s="78">
        <v>5331</v>
      </c>
      <c r="G30" s="79" t="s">
        <v>49</v>
      </c>
      <c r="H30" s="110">
        <v>7457</v>
      </c>
      <c r="I30" s="88">
        <v>304</v>
      </c>
      <c r="J30" s="110">
        <f t="shared" si="3"/>
        <v>7761</v>
      </c>
      <c r="L30" s="1"/>
    </row>
    <row r="31" spans="1:12" ht="12.95" customHeight="1">
      <c r="A31" s="179"/>
      <c r="B31" s="109" t="s">
        <v>195</v>
      </c>
      <c r="C31" s="109"/>
      <c r="D31" s="109"/>
      <c r="E31" s="78">
        <v>3639</v>
      </c>
      <c r="F31" s="78">
        <v>5171</v>
      </c>
      <c r="G31" s="79" t="s">
        <v>21</v>
      </c>
      <c r="H31" s="110">
        <v>14042.28</v>
      </c>
      <c r="I31" s="88">
        <v>-304</v>
      </c>
      <c r="J31" s="110">
        <f t="shared" si="3"/>
        <v>13738.28</v>
      </c>
      <c r="L31" s="1"/>
    </row>
    <row r="32" spans="5:12" ht="12.95" customHeight="1">
      <c r="E32" s="167" t="s">
        <v>80</v>
      </c>
      <c r="F32" s="168"/>
      <c r="G32" s="169"/>
      <c r="H32" s="56">
        <f>SUM(H24:H31)</f>
        <v>23942.28</v>
      </c>
      <c r="I32" s="56">
        <f aca="true" t="shared" si="5" ref="I32:J32">SUM(I24:I31)</f>
        <v>-231</v>
      </c>
      <c r="J32" s="56">
        <f t="shared" si="5"/>
        <v>23711.28</v>
      </c>
      <c r="L32" s="1"/>
    </row>
    <row r="33" spans="1:12" ht="12.95" customHeight="1">
      <c r="A33" s="57" t="s">
        <v>81</v>
      </c>
      <c r="E33" s="45"/>
      <c r="H33" s="46"/>
      <c r="I33" s="58"/>
      <c r="J33" s="59"/>
      <c r="L33" s="1"/>
    </row>
    <row r="34" spans="1:12" ht="12.95" customHeight="1">
      <c r="A34" s="132" t="s">
        <v>16</v>
      </c>
      <c r="B34" s="14" t="s">
        <v>201</v>
      </c>
      <c r="C34" s="15"/>
      <c r="D34" s="15"/>
      <c r="E34" s="15">
        <v>5311</v>
      </c>
      <c r="F34" s="15">
        <v>6122</v>
      </c>
      <c r="G34" s="23" t="s">
        <v>174</v>
      </c>
      <c r="H34" s="16">
        <v>84</v>
      </c>
      <c r="I34" s="17">
        <v>96</v>
      </c>
      <c r="J34" s="16">
        <f>H34+I34</f>
        <v>180</v>
      </c>
      <c r="L34" s="1"/>
    </row>
    <row r="35" spans="1:12" ht="12.75" customHeight="1">
      <c r="A35" s="134" t="s">
        <v>22</v>
      </c>
      <c r="B35" s="14" t="s">
        <v>200</v>
      </c>
      <c r="C35" s="24"/>
      <c r="D35" s="23"/>
      <c r="E35" s="15">
        <v>2223</v>
      </c>
      <c r="F35" s="15">
        <v>6122</v>
      </c>
      <c r="G35" s="23" t="s">
        <v>188</v>
      </c>
      <c r="H35" s="16">
        <v>90</v>
      </c>
      <c r="I35" s="17">
        <v>-90</v>
      </c>
      <c r="J35" s="16">
        <f aca="true" t="shared" si="6" ref="J35:J36">H35+I35</f>
        <v>0</v>
      </c>
      <c r="L35" s="1"/>
    </row>
    <row r="36" spans="1:12" ht="12.75" customHeight="1">
      <c r="A36" s="135" t="s">
        <v>46</v>
      </c>
      <c r="B36" s="80" t="s">
        <v>199</v>
      </c>
      <c r="C36" s="136" t="s">
        <v>12</v>
      </c>
      <c r="D36" s="82"/>
      <c r="E36" s="81">
        <v>3421</v>
      </c>
      <c r="F36" s="81">
        <v>6121</v>
      </c>
      <c r="G36" s="82" t="s">
        <v>190</v>
      </c>
      <c r="H36" s="83">
        <v>0</v>
      </c>
      <c r="I36" s="103">
        <v>225</v>
      </c>
      <c r="J36" s="137">
        <f t="shared" si="6"/>
        <v>225</v>
      </c>
      <c r="L36" s="1"/>
    </row>
    <row r="37" spans="1:12" ht="12.75" customHeight="1">
      <c r="A37" s="42"/>
      <c r="E37" s="170" t="s">
        <v>85</v>
      </c>
      <c r="F37" s="170"/>
      <c r="G37" s="170"/>
      <c r="H37" s="35">
        <f>SUM(H34:H36)</f>
        <v>174</v>
      </c>
      <c r="I37" s="35">
        <f>SUM(I34:I36)</f>
        <v>231</v>
      </c>
      <c r="J37" s="35">
        <f>SUM(J34:J35)</f>
        <v>180</v>
      </c>
      <c r="L37" s="1"/>
    </row>
    <row r="38" spans="1:12" ht="15">
      <c r="A38" s="42"/>
      <c r="B38" s="41"/>
      <c r="C38" s="42"/>
      <c r="D38" s="42"/>
      <c r="E38" s="60"/>
      <c r="F38" s="60"/>
      <c r="G38" s="61"/>
      <c r="H38" s="62"/>
      <c r="I38" s="63"/>
      <c r="J38" s="64"/>
      <c r="L38" s="1"/>
    </row>
    <row r="39" spans="2:12" ht="15">
      <c r="B39" s="4" t="s">
        <v>86</v>
      </c>
      <c r="E39" s="176" t="s">
        <v>56</v>
      </c>
      <c r="F39" s="177"/>
      <c r="G39" s="177"/>
      <c r="H39" s="178"/>
      <c r="I39" s="65">
        <f>I19</f>
        <v>675.62</v>
      </c>
      <c r="J39" s="65"/>
      <c r="L39" s="1"/>
    </row>
    <row r="40" spans="5:12" ht="15">
      <c r="E40" s="176" t="s">
        <v>87</v>
      </c>
      <c r="F40" s="177"/>
      <c r="G40" s="177"/>
      <c r="H40" s="178"/>
      <c r="I40" s="65">
        <f>I32+I20</f>
        <v>444.62</v>
      </c>
      <c r="J40" s="14"/>
      <c r="L40" s="1"/>
    </row>
    <row r="41" spans="5:12" ht="15">
      <c r="E41" s="176" t="s">
        <v>88</v>
      </c>
      <c r="F41" s="177"/>
      <c r="G41" s="177"/>
      <c r="H41" s="178"/>
      <c r="I41" s="65">
        <f>I37+I21</f>
        <v>231</v>
      </c>
      <c r="J41" s="18"/>
      <c r="L41" s="1"/>
    </row>
    <row r="42" spans="5:12" ht="15">
      <c r="E42" s="176" t="s">
        <v>89</v>
      </c>
      <c r="F42" s="177"/>
      <c r="G42" s="177"/>
      <c r="H42" s="178"/>
      <c r="I42" s="65">
        <f>I40+I41</f>
        <v>675.62</v>
      </c>
      <c r="J42" s="18"/>
      <c r="L42" s="1"/>
    </row>
    <row r="43" spans="5:12" ht="15">
      <c r="E43" s="173" t="s">
        <v>90</v>
      </c>
      <c r="F43" s="174"/>
      <c r="G43" s="174"/>
      <c r="H43" s="175"/>
      <c r="I43" s="65">
        <f>I39-I42</f>
        <v>0</v>
      </c>
      <c r="J43" s="18"/>
      <c r="L43" s="1"/>
    </row>
    <row r="44" spans="5:12" ht="15">
      <c r="E44" s="173" t="s">
        <v>91</v>
      </c>
      <c r="F44" s="174"/>
      <c r="G44" s="174"/>
      <c r="H44" s="175"/>
      <c r="I44" s="65">
        <v>0</v>
      </c>
      <c r="J44" s="18"/>
      <c r="L44" s="1"/>
    </row>
    <row r="45" spans="5:12" ht="15">
      <c r="E45" s="30" t="s">
        <v>92</v>
      </c>
      <c r="H45" s="66">
        <v>44174</v>
      </c>
      <c r="J45" s="66">
        <v>44174</v>
      </c>
      <c r="L45" s="1"/>
    </row>
    <row r="46" spans="2:12" ht="15">
      <c r="B46" s="4" t="s">
        <v>93</v>
      </c>
      <c r="E46" s="67" t="s">
        <v>94</v>
      </c>
      <c r="F46" s="10"/>
      <c r="G46" s="68"/>
      <c r="H46" s="69">
        <v>518032.87</v>
      </c>
      <c r="I46" s="65">
        <f>I39</f>
        <v>675.62</v>
      </c>
      <c r="J46" s="65">
        <f aca="true" t="shared" si="7" ref="J46:J48">H46+I46</f>
        <v>518708.49</v>
      </c>
      <c r="L46" s="1"/>
    </row>
    <row r="47" spans="5:12" ht="15">
      <c r="E47" s="70" t="s">
        <v>87</v>
      </c>
      <c r="F47" s="71"/>
      <c r="G47" s="55"/>
      <c r="H47" s="72">
        <v>415935.63</v>
      </c>
      <c r="I47" s="65">
        <f>I40</f>
        <v>444.62</v>
      </c>
      <c r="J47" s="18">
        <f t="shared" si="7"/>
        <v>416380.25</v>
      </c>
      <c r="L47" s="1"/>
    </row>
    <row r="48" spans="5:12" ht="15">
      <c r="E48" s="40" t="s">
        <v>88</v>
      </c>
      <c r="G48" s="73"/>
      <c r="H48" s="72">
        <v>117097.24</v>
      </c>
      <c r="I48" s="65">
        <f>I41</f>
        <v>231</v>
      </c>
      <c r="J48" s="18">
        <f t="shared" si="7"/>
        <v>117328.24</v>
      </c>
      <c r="L48" s="1"/>
    </row>
    <row r="49" spans="5:12" ht="15">
      <c r="E49" s="74" t="s">
        <v>96</v>
      </c>
      <c r="F49" s="71"/>
      <c r="G49" s="55"/>
      <c r="H49" s="65">
        <f>H47+H48</f>
        <v>533032.87</v>
      </c>
      <c r="I49" s="65">
        <f>SUM(I47:I48)</f>
        <v>675.62</v>
      </c>
      <c r="J49" s="65">
        <f>SUM(J47:J48)</f>
        <v>533708.49</v>
      </c>
      <c r="L49" s="1"/>
    </row>
    <row r="50" spans="5:12" ht="15">
      <c r="E50" s="40" t="s">
        <v>60</v>
      </c>
      <c r="G50" s="73"/>
      <c r="H50" s="18">
        <f>H46-H49</f>
        <v>-15000</v>
      </c>
      <c r="I50" s="65">
        <f>I46-I49</f>
        <v>0</v>
      </c>
      <c r="J50" s="18">
        <f>J46-J49</f>
        <v>-15000</v>
      </c>
      <c r="L50" s="1"/>
    </row>
    <row r="51" spans="2:12" ht="15">
      <c r="B51" s="66" t="s">
        <v>95</v>
      </c>
      <c r="E51" s="74" t="s">
        <v>97</v>
      </c>
      <c r="F51" s="71"/>
      <c r="G51" s="55"/>
      <c r="H51" s="75">
        <v>15000</v>
      </c>
      <c r="I51" s="65">
        <v>0</v>
      </c>
      <c r="J51" s="65">
        <f>H51+I51</f>
        <v>15000</v>
      </c>
      <c r="L51" s="1"/>
    </row>
    <row r="54" spans="3:12" ht="15">
      <c r="C54" s="1"/>
      <c r="D54" s="1"/>
      <c r="L54" s="1"/>
    </row>
    <row r="55" spans="3:12" ht="15">
      <c r="C55" s="1"/>
      <c r="D55" s="1"/>
      <c r="L55" s="1"/>
    </row>
    <row r="56" spans="3:12" ht="15">
      <c r="C56" s="1"/>
      <c r="D56" s="1"/>
      <c r="L56" s="1"/>
    </row>
    <row r="57" spans="3:12" ht="15">
      <c r="C57" s="1"/>
      <c r="D57" s="1"/>
      <c r="L57" s="1"/>
    </row>
    <row r="58" spans="3:12" ht="15">
      <c r="C58" s="1"/>
      <c r="D58" s="1"/>
      <c r="L58" s="1"/>
    </row>
  </sheetData>
  <mergeCells count="23">
    <mergeCell ref="A30:A31"/>
    <mergeCell ref="E44:H44"/>
    <mergeCell ref="E32:G32"/>
    <mergeCell ref="E37:G37"/>
    <mergeCell ref="E39:H39"/>
    <mergeCell ref="E40:H40"/>
    <mergeCell ref="E41:H41"/>
    <mergeCell ref="E42:H42"/>
    <mergeCell ref="E43:H43"/>
    <mergeCell ref="A24:A27"/>
    <mergeCell ref="A8:A10"/>
    <mergeCell ref="A11:A12"/>
    <mergeCell ref="E19:G19"/>
    <mergeCell ref="E20:G20"/>
    <mergeCell ref="E21:G21"/>
    <mergeCell ref="E22:G22"/>
    <mergeCell ref="A13:A16"/>
    <mergeCell ref="A17:A18"/>
    <mergeCell ref="B2:B3"/>
    <mergeCell ref="E2:E3"/>
    <mergeCell ref="F2:F3"/>
    <mergeCell ref="G2:G3"/>
    <mergeCell ref="A5:A7"/>
  </mergeCells>
  <conditionalFormatting sqref="C19:D21 B1:B2">
    <cfRule type="expression" priority="18" dxfId="2" stopIfTrue="1">
      <formula>#REF!="Y"</formula>
    </cfRule>
  </conditionalFormatting>
  <conditionalFormatting sqref="C19:D21 B1:B2">
    <cfRule type="expression" priority="17" dxfId="1" stopIfTrue="1">
      <formula>#REF!="T"</formula>
    </cfRule>
  </conditionalFormatting>
  <conditionalFormatting sqref="C19:D21 B1:B2">
    <cfRule type="expression" priority="16" dxfId="0" stopIfTrue="1">
      <formula>#REF!="Z"</formula>
    </cfRule>
  </conditionalFormatting>
  <conditionalFormatting sqref="H120">
    <cfRule type="expression" priority="15" dxfId="2" stopIfTrue="1">
      <formula>$J119="Y"</formula>
    </cfRule>
  </conditionalFormatting>
  <conditionalFormatting sqref="H120">
    <cfRule type="expression" priority="14" dxfId="1" stopIfTrue="1">
      <formula>$J119="T"</formula>
    </cfRule>
  </conditionalFormatting>
  <conditionalFormatting sqref="H120">
    <cfRule type="expression" priority="13" dxfId="0" stopIfTrue="1">
      <formula>$J119="Z"</formula>
    </cfRule>
  </conditionalFormatting>
  <conditionalFormatting sqref="H121">
    <cfRule type="expression" priority="12" dxfId="2" stopIfTrue="1">
      <formula>$J120="Y"</formula>
    </cfRule>
  </conditionalFormatting>
  <conditionalFormatting sqref="H121">
    <cfRule type="expression" priority="11" dxfId="1" stopIfTrue="1">
      <formula>$J120="T"</formula>
    </cfRule>
  </conditionalFormatting>
  <conditionalFormatting sqref="H121">
    <cfRule type="expression" priority="10" dxfId="0" stopIfTrue="1">
      <formula>$J120="Z"</formula>
    </cfRule>
  </conditionalFormatting>
  <conditionalFormatting sqref="H122">
    <cfRule type="expression" priority="9" dxfId="2" stopIfTrue="1">
      <formula>$J121="Y"</formula>
    </cfRule>
  </conditionalFormatting>
  <conditionalFormatting sqref="H122">
    <cfRule type="expression" priority="8" dxfId="1" stopIfTrue="1">
      <formula>$J121="T"</formula>
    </cfRule>
  </conditionalFormatting>
  <conditionalFormatting sqref="H122">
    <cfRule type="expression" priority="7" dxfId="0" stopIfTrue="1">
      <formula>$J121="Z"</formula>
    </cfRule>
  </conditionalFormatting>
  <conditionalFormatting sqref="B1:B2">
    <cfRule type="expression" priority="6" dxfId="2" stopIfTrue="1">
      <formula>#REF!="Y"</formula>
    </cfRule>
  </conditionalFormatting>
  <conditionalFormatting sqref="B1:B2">
    <cfRule type="expression" priority="5" dxfId="1" stopIfTrue="1">
      <formula>#REF!="T"</formula>
    </cfRule>
  </conditionalFormatting>
  <conditionalFormatting sqref="B1:B2">
    <cfRule type="expression" priority="4" dxfId="0" stopIfTrue="1">
      <formula>#REF!="Z"</formula>
    </cfRule>
  </conditionalFormatting>
  <conditionalFormatting sqref="H46:H48">
    <cfRule type="expression" priority="3" dxfId="2" stopIfTrue="1">
      <formula>$J46="Y"</formula>
    </cfRule>
  </conditionalFormatting>
  <conditionalFormatting sqref="H46:H48">
    <cfRule type="expression" priority="2" dxfId="1" stopIfTrue="1">
      <formula>$J46="T"</formula>
    </cfRule>
  </conditionalFormatting>
  <conditionalFormatting sqref="H46:H48">
    <cfRule type="expression" priority="1" dxfId="0" stopIfTrue="1">
      <formula>$J46="Z"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6"/>
  <sheetViews>
    <sheetView tabSelected="1" workbookViewId="0" topLeftCell="A49">
      <selection activeCell="L28" sqref="L28"/>
    </sheetView>
  </sheetViews>
  <sheetFormatPr defaultColWidth="9.140625" defaultRowHeight="15"/>
  <cols>
    <col min="1" max="1" width="4.421875" style="1" customWidth="1"/>
    <col min="2" max="2" width="68.7109375" style="1" customWidth="1"/>
    <col min="3" max="3" width="3.57421875" style="2" customWidth="1"/>
    <col min="4" max="4" width="10.00390625" style="2" bestFit="1" customWidth="1"/>
    <col min="5" max="5" width="5.421875" style="1" customWidth="1"/>
    <col min="6" max="6" width="6.28125" style="1" customWidth="1"/>
    <col min="7" max="7" width="6.00390625" style="1" customWidth="1"/>
    <col min="8" max="8" width="9.8515625" style="1" customWidth="1"/>
    <col min="9" max="9" width="10.57421875" style="1" customWidth="1"/>
    <col min="10" max="10" width="10.28125" style="1" customWidth="1"/>
    <col min="11" max="11" width="8.28125" style="1" customWidth="1"/>
    <col min="12" max="12" width="14.7109375" style="2" customWidth="1"/>
    <col min="13" max="14" width="9.140625" style="1" customWidth="1"/>
    <col min="15" max="15" width="14.00390625" style="1" customWidth="1"/>
    <col min="16" max="16" width="13.57421875" style="1" customWidth="1"/>
    <col min="17" max="16384" width="9.140625" style="1" customWidth="1"/>
  </cols>
  <sheetData>
    <row r="1" spans="1:10" ht="15">
      <c r="A1" s="3" t="s">
        <v>0</v>
      </c>
      <c r="B1" s="4"/>
      <c r="C1" s="5"/>
      <c r="D1" s="5"/>
      <c r="I1" s="4"/>
      <c r="J1" s="6" t="s">
        <v>213</v>
      </c>
    </row>
    <row r="2" spans="1:12" s="4" customFormat="1" ht="15">
      <c r="A2" s="7" t="s">
        <v>2</v>
      </c>
      <c r="B2" s="154" t="s">
        <v>3</v>
      </c>
      <c r="C2" s="7"/>
      <c r="D2" s="7" t="s">
        <v>4</v>
      </c>
      <c r="E2" s="154" t="s">
        <v>5</v>
      </c>
      <c r="F2" s="154" t="s">
        <v>6</v>
      </c>
      <c r="G2" s="154" t="s">
        <v>7</v>
      </c>
      <c r="H2" s="7" t="s">
        <v>8</v>
      </c>
      <c r="I2" s="7" t="s">
        <v>9</v>
      </c>
      <c r="J2" s="7" t="s">
        <v>10</v>
      </c>
      <c r="L2" s="5"/>
    </row>
    <row r="3" spans="1:12" s="4" customFormat="1" ht="15">
      <c r="A3" s="8" t="s">
        <v>11</v>
      </c>
      <c r="B3" s="155"/>
      <c r="C3" s="8" t="s">
        <v>12</v>
      </c>
      <c r="D3" s="8" t="s">
        <v>13</v>
      </c>
      <c r="E3" s="155"/>
      <c r="F3" s="155"/>
      <c r="G3" s="155"/>
      <c r="H3" s="8" t="s">
        <v>14</v>
      </c>
      <c r="I3" s="8" t="s">
        <v>173</v>
      </c>
      <c r="J3" s="8" t="s">
        <v>14</v>
      </c>
      <c r="L3" s="5"/>
    </row>
    <row r="4" spans="1:10" ht="12.75" customHeight="1">
      <c r="A4" s="9" t="s">
        <v>15</v>
      </c>
      <c r="B4" s="10"/>
      <c r="C4" s="11"/>
      <c r="D4" s="11"/>
      <c r="E4" s="11"/>
      <c r="F4" s="11"/>
      <c r="G4" s="11"/>
      <c r="H4" s="11"/>
      <c r="I4" s="12"/>
      <c r="J4" s="13"/>
    </row>
    <row r="5" spans="1:10" ht="12.75" customHeight="1">
      <c r="A5" s="156" t="s">
        <v>16</v>
      </c>
      <c r="B5" s="14" t="s">
        <v>17</v>
      </c>
      <c r="C5" s="15"/>
      <c r="D5" s="15"/>
      <c r="E5" s="15">
        <v>3421</v>
      </c>
      <c r="F5" s="15">
        <v>3122</v>
      </c>
      <c r="G5" s="15">
        <v>8259</v>
      </c>
      <c r="H5" s="16">
        <v>4250</v>
      </c>
      <c r="I5" s="17">
        <v>-4250</v>
      </c>
      <c r="J5" s="18">
        <f aca="true" t="shared" si="0" ref="J5:J26">H5+I5</f>
        <v>0</v>
      </c>
    </row>
    <row r="6" spans="1:10" ht="12.75" customHeight="1">
      <c r="A6" s="157"/>
      <c r="B6" s="19" t="s">
        <v>131</v>
      </c>
      <c r="C6" s="1"/>
      <c r="D6" s="14"/>
      <c r="E6" s="13">
        <v>2219</v>
      </c>
      <c r="F6" s="13">
        <v>3122</v>
      </c>
      <c r="G6" s="2">
        <v>6215</v>
      </c>
      <c r="H6" s="20">
        <v>800</v>
      </c>
      <c r="I6" s="21">
        <v>-800</v>
      </c>
      <c r="J6" s="22">
        <f t="shared" si="0"/>
        <v>0</v>
      </c>
    </row>
    <row r="7" spans="1:10" ht="12.75" customHeight="1">
      <c r="A7" s="157"/>
      <c r="B7" s="14" t="s">
        <v>18</v>
      </c>
      <c r="C7" s="15"/>
      <c r="D7" s="15"/>
      <c r="E7" s="15">
        <v>3612</v>
      </c>
      <c r="F7" s="15">
        <v>3112</v>
      </c>
      <c r="G7" s="23" t="s">
        <v>19</v>
      </c>
      <c r="H7" s="20">
        <v>775.7</v>
      </c>
      <c r="I7" s="21">
        <v>-600</v>
      </c>
      <c r="J7" s="22">
        <f t="shared" si="0"/>
        <v>175.70000000000005</v>
      </c>
    </row>
    <row r="8" spans="1:10" ht="12.75" customHeight="1">
      <c r="A8" s="158"/>
      <c r="B8" s="109" t="s">
        <v>20</v>
      </c>
      <c r="C8" s="78"/>
      <c r="D8" s="78"/>
      <c r="E8" s="78">
        <v>3639</v>
      </c>
      <c r="F8" s="78">
        <v>5171</v>
      </c>
      <c r="G8" s="79" t="s">
        <v>21</v>
      </c>
      <c r="H8" s="110">
        <v>5738.72</v>
      </c>
      <c r="I8" s="88">
        <v>-5650</v>
      </c>
      <c r="J8" s="130">
        <f t="shared" si="0"/>
        <v>88.72000000000025</v>
      </c>
    </row>
    <row r="9" spans="1:12" ht="12.75" customHeight="1">
      <c r="A9" s="156" t="s">
        <v>22</v>
      </c>
      <c r="B9" s="109" t="s">
        <v>23</v>
      </c>
      <c r="C9" s="86"/>
      <c r="D9" s="78">
        <v>13351</v>
      </c>
      <c r="E9" s="78"/>
      <c r="F9" s="78">
        <v>4116</v>
      </c>
      <c r="G9" s="79" t="s">
        <v>24</v>
      </c>
      <c r="H9" s="110">
        <v>81.55</v>
      </c>
      <c r="I9" s="88">
        <v>109.27</v>
      </c>
      <c r="J9" s="130">
        <f t="shared" si="0"/>
        <v>190.82</v>
      </c>
      <c r="L9" s="25"/>
    </row>
    <row r="10" spans="1:12" ht="12.75" customHeight="1">
      <c r="A10" s="157"/>
      <c r="B10" s="109" t="s">
        <v>26</v>
      </c>
      <c r="C10" s="86"/>
      <c r="D10" s="78">
        <v>13351</v>
      </c>
      <c r="E10" s="78">
        <v>4356</v>
      </c>
      <c r="F10" s="78">
        <v>5336</v>
      </c>
      <c r="G10" s="79" t="s">
        <v>24</v>
      </c>
      <c r="H10" s="110">
        <v>81.55</v>
      </c>
      <c r="I10" s="88">
        <v>109.27</v>
      </c>
      <c r="J10" s="130">
        <f t="shared" si="0"/>
        <v>190.82</v>
      </c>
      <c r="L10" s="25"/>
    </row>
    <row r="11" spans="1:10" ht="12.75" customHeight="1">
      <c r="A11" s="157"/>
      <c r="B11" s="109" t="s">
        <v>28</v>
      </c>
      <c r="C11" s="86"/>
      <c r="D11" s="78">
        <v>13351</v>
      </c>
      <c r="E11" s="78"/>
      <c r="F11" s="78">
        <v>4116</v>
      </c>
      <c r="G11" s="79" t="s">
        <v>29</v>
      </c>
      <c r="H11" s="110">
        <v>1724.3</v>
      </c>
      <c r="I11" s="88">
        <v>1397.65</v>
      </c>
      <c r="J11" s="130">
        <f t="shared" si="0"/>
        <v>3121.95</v>
      </c>
    </row>
    <row r="12" spans="1:10" ht="12.75" customHeight="1">
      <c r="A12" s="157"/>
      <c r="B12" s="109" t="s">
        <v>30</v>
      </c>
      <c r="C12" s="86"/>
      <c r="D12" s="78">
        <v>13351</v>
      </c>
      <c r="E12" s="78">
        <v>4350</v>
      </c>
      <c r="F12" s="78">
        <v>5336</v>
      </c>
      <c r="G12" s="79" t="s">
        <v>29</v>
      </c>
      <c r="H12" s="110">
        <v>1724.3</v>
      </c>
      <c r="I12" s="88">
        <v>1397.65</v>
      </c>
      <c r="J12" s="130">
        <f t="shared" si="0"/>
        <v>3121.95</v>
      </c>
    </row>
    <row r="13" spans="1:10" ht="12.75" customHeight="1">
      <c r="A13" s="157"/>
      <c r="B13" s="109" t="s">
        <v>31</v>
      </c>
      <c r="C13" s="86"/>
      <c r="D13" s="78">
        <v>13351</v>
      </c>
      <c r="E13" s="78"/>
      <c r="F13" s="78">
        <v>4116</v>
      </c>
      <c r="G13" s="79" t="s">
        <v>32</v>
      </c>
      <c r="H13" s="110">
        <v>241.56</v>
      </c>
      <c r="I13" s="88">
        <v>45.53</v>
      </c>
      <c r="J13" s="130">
        <f t="shared" si="0"/>
        <v>287.09000000000003</v>
      </c>
    </row>
    <row r="14" spans="1:10" ht="12.75" customHeight="1">
      <c r="A14" s="157"/>
      <c r="B14" s="109" t="s">
        <v>33</v>
      </c>
      <c r="C14" s="78"/>
      <c r="D14" s="78">
        <v>13351</v>
      </c>
      <c r="E14" s="78">
        <v>4351</v>
      </c>
      <c r="F14" s="78">
        <v>5336</v>
      </c>
      <c r="G14" s="79" t="s">
        <v>32</v>
      </c>
      <c r="H14" s="130">
        <v>241.56</v>
      </c>
      <c r="I14" s="88">
        <v>45.53</v>
      </c>
      <c r="J14" s="130">
        <f t="shared" si="0"/>
        <v>287.09000000000003</v>
      </c>
    </row>
    <row r="15" spans="1:10" ht="12.75" customHeight="1">
      <c r="A15" s="157"/>
      <c r="B15" s="109" t="s">
        <v>34</v>
      </c>
      <c r="C15" s="78"/>
      <c r="D15" s="78">
        <v>13351</v>
      </c>
      <c r="E15" s="78"/>
      <c r="F15" s="78">
        <v>4116</v>
      </c>
      <c r="G15" s="79" t="s">
        <v>35</v>
      </c>
      <c r="H15" s="130">
        <v>2027.49</v>
      </c>
      <c r="I15" s="88">
        <v>2069.02</v>
      </c>
      <c r="J15" s="130">
        <f t="shared" si="0"/>
        <v>4096.51</v>
      </c>
    </row>
    <row r="16" spans="1:10" ht="12.75" customHeight="1">
      <c r="A16" s="157"/>
      <c r="B16" s="109" t="s">
        <v>36</v>
      </c>
      <c r="C16" s="78"/>
      <c r="D16" s="78">
        <v>13351</v>
      </c>
      <c r="E16" s="78">
        <v>4350</v>
      </c>
      <c r="F16" s="78">
        <v>5336</v>
      </c>
      <c r="G16" s="79" t="s">
        <v>35</v>
      </c>
      <c r="H16" s="130">
        <v>2027.49</v>
      </c>
      <c r="I16" s="88">
        <v>2069.02</v>
      </c>
      <c r="J16" s="130">
        <f t="shared" si="0"/>
        <v>4096.51</v>
      </c>
    </row>
    <row r="17" spans="1:10" ht="12.75" customHeight="1">
      <c r="A17" s="157"/>
      <c r="B17" s="109" t="s">
        <v>37</v>
      </c>
      <c r="C17" s="78"/>
      <c r="D17" s="78">
        <v>13351</v>
      </c>
      <c r="E17" s="78"/>
      <c r="F17" s="78">
        <v>4116</v>
      </c>
      <c r="G17" s="79" t="s">
        <v>38</v>
      </c>
      <c r="H17" s="130">
        <v>116.99</v>
      </c>
      <c r="I17" s="88">
        <v>115</v>
      </c>
      <c r="J17" s="130">
        <f t="shared" si="0"/>
        <v>231.99</v>
      </c>
    </row>
    <row r="18" spans="1:10" ht="12.75" customHeight="1">
      <c r="A18" s="157"/>
      <c r="B18" s="109" t="s">
        <v>39</v>
      </c>
      <c r="C18" s="78"/>
      <c r="D18" s="78">
        <v>13351</v>
      </c>
      <c r="E18" s="78">
        <v>4359</v>
      </c>
      <c r="F18" s="78">
        <v>5336</v>
      </c>
      <c r="G18" s="79" t="s">
        <v>38</v>
      </c>
      <c r="H18" s="130">
        <v>116.99</v>
      </c>
      <c r="I18" s="88">
        <v>115</v>
      </c>
      <c r="J18" s="130">
        <f t="shared" si="0"/>
        <v>231.99</v>
      </c>
    </row>
    <row r="19" spans="1:10" ht="12.75" customHeight="1">
      <c r="A19" s="157"/>
      <c r="B19" s="109" t="s">
        <v>40</v>
      </c>
      <c r="C19" s="78"/>
      <c r="D19" s="78">
        <v>13351</v>
      </c>
      <c r="E19" s="78"/>
      <c r="F19" s="78">
        <v>4116</v>
      </c>
      <c r="G19" s="79" t="s">
        <v>41</v>
      </c>
      <c r="H19" s="130">
        <v>657.75</v>
      </c>
      <c r="I19" s="88">
        <v>446.53</v>
      </c>
      <c r="J19" s="130">
        <f t="shared" si="0"/>
        <v>1104.28</v>
      </c>
    </row>
    <row r="20" spans="1:10" ht="12.75" customHeight="1">
      <c r="A20" s="157"/>
      <c r="B20" s="109" t="s">
        <v>42</v>
      </c>
      <c r="C20" s="78"/>
      <c r="D20" s="78">
        <v>13351</v>
      </c>
      <c r="E20" s="78">
        <v>4357</v>
      </c>
      <c r="F20" s="78">
        <v>5336</v>
      </c>
      <c r="G20" s="79" t="s">
        <v>41</v>
      </c>
      <c r="H20" s="130">
        <v>657.75</v>
      </c>
      <c r="I20" s="88">
        <v>446.53</v>
      </c>
      <c r="J20" s="130">
        <f t="shared" si="0"/>
        <v>1104.28</v>
      </c>
    </row>
    <row r="21" spans="1:10" ht="12.75" customHeight="1">
      <c r="A21" s="157"/>
      <c r="B21" s="109" t="s">
        <v>43</v>
      </c>
      <c r="C21" s="78"/>
      <c r="D21" s="78">
        <v>13351</v>
      </c>
      <c r="E21" s="78"/>
      <c r="F21" s="78">
        <v>4116</v>
      </c>
      <c r="G21" s="79" t="s">
        <v>44</v>
      </c>
      <c r="H21" s="130">
        <v>183.01</v>
      </c>
      <c r="I21" s="144">
        <v>112.54</v>
      </c>
      <c r="J21" s="109">
        <f t="shared" si="0"/>
        <v>295.55</v>
      </c>
    </row>
    <row r="22" spans="1:10" ht="12.75" customHeight="1">
      <c r="A22" s="158"/>
      <c r="B22" s="145" t="s">
        <v>45</v>
      </c>
      <c r="C22" s="146"/>
      <c r="D22" s="147">
        <v>13351</v>
      </c>
      <c r="E22" s="147">
        <v>4359</v>
      </c>
      <c r="F22" s="147">
        <v>5336</v>
      </c>
      <c r="G22" s="148" t="s">
        <v>44</v>
      </c>
      <c r="H22" s="149">
        <v>183.01</v>
      </c>
      <c r="I22" s="150">
        <v>112.54</v>
      </c>
      <c r="J22" s="151">
        <f t="shared" si="0"/>
        <v>295.55</v>
      </c>
    </row>
    <row r="23" spans="1:12" ht="12.75" customHeight="1">
      <c r="A23" s="161" t="s">
        <v>46</v>
      </c>
      <c r="B23" s="109" t="s">
        <v>165</v>
      </c>
      <c r="C23" s="86"/>
      <c r="D23" s="78"/>
      <c r="E23" s="78">
        <v>3113</v>
      </c>
      <c r="F23" s="78">
        <v>2122</v>
      </c>
      <c r="G23" s="79" t="s">
        <v>49</v>
      </c>
      <c r="H23" s="87">
        <v>612</v>
      </c>
      <c r="I23" s="93">
        <v>-34</v>
      </c>
      <c r="J23" s="94">
        <f t="shared" si="0"/>
        <v>578</v>
      </c>
      <c r="K23" s="91"/>
      <c r="L23" s="92"/>
    </row>
    <row r="24" spans="1:12" ht="12.75" customHeight="1">
      <c r="A24" s="162"/>
      <c r="B24" s="95" t="s">
        <v>166</v>
      </c>
      <c r="C24" s="86"/>
      <c r="D24" s="78"/>
      <c r="E24" s="78">
        <v>3113</v>
      </c>
      <c r="F24" s="78">
        <v>2122</v>
      </c>
      <c r="G24" s="79" t="s">
        <v>54</v>
      </c>
      <c r="H24" s="87">
        <v>1123.55</v>
      </c>
      <c r="I24" s="93">
        <v>-1</v>
      </c>
      <c r="J24" s="94">
        <f t="shared" si="0"/>
        <v>1122.55</v>
      </c>
      <c r="K24" s="91"/>
      <c r="L24" s="92"/>
    </row>
    <row r="25" spans="1:12" ht="12.75" customHeight="1">
      <c r="A25" s="162"/>
      <c r="B25" s="109" t="s">
        <v>167</v>
      </c>
      <c r="C25" s="86"/>
      <c r="D25" s="78"/>
      <c r="E25" s="78">
        <v>3113</v>
      </c>
      <c r="F25" s="78">
        <v>2122</v>
      </c>
      <c r="G25" s="79" t="s">
        <v>52</v>
      </c>
      <c r="H25" s="87">
        <v>1098.32</v>
      </c>
      <c r="I25" s="93">
        <v>237</v>
      </c>
      <c r="J25" s="94">
        <f t="shared" si="0"/>
        <v>1335.32</v>
      </c>
      <c r="K25" s="91"/>
      <c r="L25" s="92"/>
    </row>
    <row r="26" spans="1:14" ht="12.75" customHeight="1">
      <c r="A26" s="162"/>
      <c r="B26" s="109" t="s">
        <v>168</v>
      </c>
      <c r="C26" s="86"/>
      <c r="D26" s="78"/>
      <c r="E26" s="78">
        <v>3111</v>
      </c>
      <c r="F26" s="78">
        <v>2122</v>
      </c>
      <c r="G26" s="79" t="s">
        <v>48</v>
      </c>
      <c r="H26" s="87">
        <v>860</v>
      </c>
      <c r="I26" s="93">
        <v>186</v>
      </c>
      <c r="J26" s="94">
        <f t="shared" si="0"/>
        <v>1046</v>
      </c>
      <c r="K26" s="91"/>
      <c r="L26" s="92"/>
      <c r="M26" s="96"/>
      <c r="N26" s="96"/>
    </row>
    <row r="27" spans="1:12" ht="12.75" customHeight="1">
      <c r="A27" s="160" t="s">
        <v>78</v>
      </c>
      <c r="B27" s="114" t="s">
        <v>130</v>
      </c>
      <c r="C27" s="115"/>
      <c r="D27" s="116"/>
      <c r="E27" s="116">
        <v>1036</v>
      </c>
      <c r="F27" s="116">
        <v>5811</v>
      </c>
      <c r="G27" s="117"/>
      <c r="H27" s="89">
        <v>-121.23</v>
      </c>
      <c r="I27" s="118">
        <v>-34.13</v>
      </c>
      <c r="J27" s="90">
        <f>H27+I27</f>
        <v>-155.36</v>
      </c>
      <c r="L27" s="77"/>
    </row>
    <row r="28" spans="1:11" ht="12.75" customHeight="1">
      <c r="A28" s="158"/>
      <c r="B28" s="104" t="s">
        <v>130</v>
      </c>
      <c r="C28" s="105"/>
      <c r="D28" s="106"/>
      <c r="E28" s="106">
        <v>1036</v>
      </c>
      <c r="F28" s="106">
        <v>5811</v>
      </c>
      <c r="G28" s="107"/>
      <c r="H28" s="87">
        <v>121.23</v>
      </c>
      <c r="I28" s="108">
        <v>34.13</v>
      </c>
      <c r="J28" s="94">
        <f>H28+I28</f>
        <v>155.36</v>
      </c>
      <c r="K28" s="30"/>
    </row>
    <row r="29" spans="1:11" ht="12.75" customHeight="1">
      <c r="A29" s="156" t="s">
        <v>79</v>
      </c>
      <c r="B29" s="109" t="s">
        <v>186</v>
      </c>
      <c r="C29" s="78"/>
      <c r="D29" s="78">
        <v>104513013</v>
      </c>
      <c r="E29" s="78"/>
      <c r="F29" s="78">
        <v>4116</v>
      </c>
      <c r="G29" s="79" t="s">
        <v>184</v>
      </c>
      <c r="H29" s="110">
        <v>1309</v>
      </c>
      <c r="I29" s="88">
        <v>5.87</v>
      </c>
      <c r="J29" s="130">
        <f aca="true" t="shared" si="1" ref="J29:J42">H29+I29</f>
        <v>1314.87</v>
      </c>
      <c r="K29" s="30"/>
    </row>
    <row r="30" spans="1:11" ht="12.75" customHeight="1">
      <c r="A30" s="157"/>
      <c r="B30" s="109" t="s">
        <v>185</v>
      </c>
      <c r="C30" s="122"/>
      <c r="D30" s="109">
        <v>104113013</v>
      </c>
      <c r="E30" s="147"/>
      <c r="F30" s="147">
        <v>4116</v>
      </c>
      <c r="G30" s="79" t="s">
        <v>184</v>
      </c>
      <c r="H30" s="149">
        <v>232</v>
      </c>
      <c r="I30" s="152">
        <v>-77.31</v>
      </c>
      <c r="J30" s="151">
        <f t="shared" si="1"/>
        <v>154.69</v>
      </c>
      <c r="K30" s="30"/>
    </row>
    <row r="31" spans="1:11" ht="12.75" customHeight="1">
      <c r="A31" s="158"/>
      <c r="B31" s="109" t="s">
        <v>187</v>
      </c>
      <c r="C31" s="78"/>
      <c r="D31" s="78"/>
      <c r="E31" s="78">
        <v>3639</v>
      </c>
      <c r="F31" s="78">
        <v>5171</v>
      </c>
      <c r="G31" s="79" t="s">
        <v>21</v>
      </c>
      <c r="H31" s="149">
        <v>88.72</v>
      </c>
      <c r="I31" s="152">
        <v>-71.44</v>
      </c>
      <c r="J31" s="151">
        <f t="shared" si="1"/>
        <v>17.28</v>
      </c>
      <c r="K31" s="30"/>
    </row>
    <row r="32" spans="1:11" ht="12.75" customHeight="1">
      <c r="A32" s="161" t="s">
        <v>132</v>
      </c>
      <c r="B32" s="109" t="s">
        <v>181</v>
      </c>
      <c r="C32" s="86"/>
      <c r="D32" s="78"/>
      <c r="E32" s="78">
        <v>3429</v>
      </c>
      <c r="F32" s="78">
        <v>2111</v>
      </c>
      <c r="G32" s="79" t="s">
        <v>180</v>
      </c>
      <c r="H32" s="87">
        <v>400</v>
      </c>
      <c r="I32" s="93">
        <v>100</v>
      </c>
      <c r="J32" s="94">
        <f t="shared" si="1"/>
        <v>500</v>
      </c>
      <c r="K32" s="30"/>
    </row>
    <row r="33" spans="1:11" ht="12.75" customHeight="1">
      <c r="A33" s="161"/>
      <c r="B33" s="109" t="s">
        <v>182</v>
      </c>
      <c r="C33" s="86"/>
      <c r="D33" s="78"/>
      <c r="E33" s="78">
        <v>3429</v>
      </c>
      <c r="F33" s="78">
        <v>5171</v>
      </c>
      <c r="G33" s="79" t="s">
        <v>180</v>
      </c>
      <c r="H33" s="87">
        <v>799.5</v>
      </c>
      <c r="I33" s="93">
        <v>65</v>
      </c>
      <c r="J33" s="94">
        <f t="shared" si="1"/>
        <v>864.5</v>
      </c>
      <c r="K33" s="30"/>
    </row>
    <row r="34" spans="1:11" ht="12.75" customHeight="1">
      <c r="A34" s="162"/>
      <c r="B34" s="109" t="s">
        <v>183</v>
      </c>
      <c r="C34" s="86"/>
      <c r="D34" s="78"/>
      <c r="E34" s="78">
        <v>3429</v>
      </c>
      <c r="F34" s="78">
        <v>5169</v>
      </c>
      <c r="G34" s="79" t="s">
        <v>180</v>
      </c>
      <c r="H34" s="87">
        <v>965</v>
      </c>
      <c r="I34" s="93">
        <v>35</v>
      </c>
      <c r="J34" s="94">
        <f t="shared" si="1"/>
        <v>1000</v>
      </c>
      <c r="K34" s="30"/>
    </row>
    <row r="35" spans="1:11" ht="12.75" customHeight="1">
      <c r="A35" s="160" t="s">
        <v>153</v>
      </c>
      <c r="B35" s="114" t="s">
        <v>179</v>
      </c>
      <c r="C35" s="115"/>
      <c r="D35" s="116">
        <v>98018</v>
      </c>
      <c r="E35" s="116"/>
      <c r="F35" s="116">
        <v>4111</v>
      </c>
      <c r="G35" s="117"/>
      <c r="H35" s="89">
        <v>8.82</v>
      </c>
      <c r="I35" s="118">
        <v>-8.82</v>
      </c>
      <c r="J35" s="90">
        <f t="shared" si="1"/>
        <v>0</v>
      </c>
      <c r="K35" s="30"/>
    </row>
    <row r="36" spans="1:11" ht="12.75" customHeight="1">
      <c r="A36" s="158"/>
      <c r="B36" s="104" t="s">
        <v>179</v>
      </c>
      <c r="C36" s="105"/>
      <c r="D36" s="106">
        <v>98018</v>
      </c>
      <c r="E36" s="106">
        <v>6149</v>
      </c>
      <c r="F36" s="106">
        <v>5021</v>
      </c>
      <c r="G36" s="107"/>
      <c r="H36" s="87">
        <v>8.82</v>
      </c>
      <c r="I36" s="108">
        <v>-8.82</v>
      </c>
      <c r="J36" s="94">
        <f t="shared" si="1"/>
        <v>0</v>
      </c>
      <c r="K36" s="30"/>
    </row>
    <row r="37" spans="1:11" ht="12.75" customHeight="1">
      <c r="A37" s="172" t="s">
        <v>157</v>
      </c>
      <c r="B37" s="104" t="s">
        <v>192</v>
      </c>
      <c r="C37" s="105"/>
      <c r="D37" s="106">
        <v>13011</v>
      </c>
      <c r="E37" s="106"/>
      <c r="F37" s="106">
        <v>4116</v>
      </c>
      <c r="G37" s="107" t="s">
        <v>193</v>
      </c>
      <c r="H37" s="87">
        <v>4874.28</v>
      </c>
      <c r="I37" s="108">
        <v>205.88</v>
      </c>
      <c r="J37" s="94">
        <f t="shared" si="1"/>
        <v>5080.16</v>
      </c>
      <c r="K37" s="30"/>
    </row>
    <row r="38" spans="1:11" ht="12.75" customHeight="1">
      <c r="A38" s="172"/>
      <c r="B38" s="104" t="s">
        <v>196</v>
      </c>
      <c r="C38" s="105"/>
      <c r="D38" s="106">
        <v>13011</v>
      </c>
      <c r="E38" s="106">
        <v>4329</v>
      </c>
      <c r="F38" s="106">
        <v>5011</v>
      </c>
      <c r="G38" s="107" t="s">
        <v>193</v>
      </c>
      <c r="H38" s="87">
        <v>3600</v>
      </c>
      <c r="I38" s="108">
        <v>153.64</v>
      </c>
      <c r="J38" s="94">
        <f t="shared" si="1"/>
        <v>3753.64</v>
      </c>
      <c r="K38" s="30"/>
    </row>
    <row r="39" spans="1:11" ht="12.75" customHeight="1">
      <c r="A39" s="172"/>
      <c r="B39" s="104" t="s">
        <v>197</v>
      </c>
      <c r="C39" s="105"/>
      <c r="D39" s="106">
        <v>13011</v>
      </c>
      <c r="E39" s="106">
        <v>4329</v>
      </c>
      <c r="F39" s="106">
        <v>5031</v>
      </c>
      <c r="G39" s="107" t="s">
        <v>193</v>
      </c>
      <c r="H39" s="87">
        <v>900</v>
      </c>
      <c r="I39" s="108">
        <v>38.41</v>
      </c>
      <c r="J39" s="94">
        <f t="shared" si="1"/>
        <v>938.41</v>
      </c>
      <c r="K39" s="30"/>
    </row>
    <row r="40" spans="1:11" ht="12.75" customHeight="1">
      <c r="A40" s="172"/>
      <c r="B40" s="104" t="s">
        <v>198</v>
      </c>
      <c r="C40" s="105"/>
      <c r="D40" s="106">
        <v>13011</v>
      </c>
      <c r="E40" s="106">
        <v>4329</v>
      </c>
      <c r="F40" s="106">
        <v>5032</v>
      </c>
      <c r="G40" s="107" t="s">
        <v>193</v>
      </c>
      <c r="H40" s="87">
        <v>324</v>
      </c>
      <c r="I40" s="108">
        <v>13.83</v>
      </c>
      <c r="J40" s="94">
        <f t="shared" si="1"/>
        <v>337.83</v>
      </c>
      <c r="K40" s="30"/>
    </row>
    <row r="41" spans="1:11" ht="12.75" customHeight="1">
      <c r="A41" s="172" t="s">
        <v>158</v>
      </c>
      <c r="B41" s="104" t="s">
        <v>203</v>
      </c>
      <c r="C41" s="105"/>
      <c r="D41" s="106"/>
      <c r="E41" s="106">
        <v>3113</v>
      </c>
      <c r="F41" s="106">
        <v>2122</v>
      </c>
      <c r="G41" s="107" t="s">
        <v>204</v>
      </c>
      <c r="H41" s="87">
        <v>1335.32</v>
      </c>
      <c r="I41" s="108">
        <v>450</v>
      </c>
      <c r="J41" s="94">
        <f t="shared" si="1"/>
        <v>1785.32</v>
      </c>
      <c r="K41" s="30"/>
    </row>
    <row r="42" spans="1:11" ht="12.75" customHeight="1">
      <c r="A42" s="172"/>
      <c r="B42" s="104" t="s">
        <v>205</v>
      </c>
      <c r="C42" s="105"/>
      <c r="D42" s="106"/>
      <c r="E42" s="106">
        <v>3113</v>
      </c>
      <c r="F42" s="106">
        <v>5137</v>
      </c>
      <c r="G42" s="107" t="s">
        <v>204</v>
      </c>
      <c r="H42" s="87">
        <v>150</v>
      </c>
      <c r="I42" s="108">
        <v>450</v>
      </c>
      <c r="J42" s="94">
        <f t="shared" si="1"/>
        <v>600</v>
      </c>
      <c r="K42" s="30"/>
    </row>
    <row r="43" spans="1:10" ht="12.75" customHeight="1">
      <c r="A43" s="32"/>
      <c r="B43" s="33"/>
      <c r="C43" s="34"/>
      <c r="D43" s="34"/>
      <c r="E43" s="163" t="s">
        <v>56</v>
      </c>
      <c r="F43" s="163"/>
      <c r="G43" s="163"/>
      <c r="H43" s="35">
        <f>H5+H6+H7+H9+H11+H13+H15+H17+H19+H21+H23+H24+H25+H26+H29+H30+H32+H35+H37+H41</f>
        <v>22711.64</v>
      </c>
      <c r="I43" s="35">
        <f aca="true" t="shared" si="2" ref="I43:J43">I5+I6+I7+I9+I11+I13+I15+I17+I19+I21+I23+I24+I25+I26+I29+I30+I32+I35+I37+I41</f>
        <v>-290.8400000000004</v>
      </c>
      <c r="J43" s="35">
        <f t="shared" si="2"/>
        <v>22420.799999999996</v>
      </c>
    </row>
    <row r="44" spans="1:10" ht="12.75" customHeight="1">
      <c r="A44" s="32"/>
      <c r="B44" s="36" t="s">
        <v>57</v>
      </c>
      <c r="C44" s="34"/>
      <c r="D44" s="34"/>
      <c r="E44" s="164" t="s">
        <v>58</v>
      </c>
      <c r="F44" s="164"/>
      <c r="G44" s="164"/>
      <c r="H44" s="37">
        <f>H8+H10+H12+H14+H16+H18+H20+H22+H31+H33+H34+H36+H38+H39+H40+H42</f>
        <v>17607.41</v>
      </c>
      <c r="I44" s="37">
        <f aca="true" t="shared" si="3" ref="I44:J44">I8+I10+I12+I14+I16+I18+I20+I22+I31+I33+I34+I36+I38+I39+I40+I42</f>
        <v>-678.8400000000004</v>
      </c>
      <c r="J44" s="37">
        <f t="shared" si="3"/>
        <v>16928.57</v>
      </c>
    </row>
    <row r="45" spans="1:10" ht="12.75" customHeight="1">
      <c r="A45" s="32"/>
      <c r="B45" s="38"/>
      <c r="C45" s="34"/>
      <c r="D45" s="34"/>
      <c r="E45" s="159" t="s">
        <v>59</v>
      </c>
      <c r="F45" s="159"/>
      <c r="G45" s="159"/>
      <c r="H45" s="39">
        <v>0</v>
      </c>
      <c r="I45" s="39">
        <v>0</v>
      </c>
      <c r="J45" s="37">
        <v>0</v>
      </c>
    </row>
    <row r="46" spans="1:10" ht="12.75" customHeight="1">
      <c r="A46" s="40"/>
      <c r="B46" s="41"/>
      <c r="C46" s="42"/>
      <c r="D46" s="42"/>
      <c r="E46" s="159" t="s">
        <v>60</v>
      </c>
      <c r="F46" s="159"/>
      <c r="G46" s="159"/>
      <c r="H46" s="43">
        <f>H43-H44-H45</f>
        <v>5104.23</v>
      </c>
      <c r="I46" s="43">
        <f aca="true" t="shared" si="4" ref="I46:J46">I43-I44-I45</f>
        <v>388</v>
      </c>
      <c r="J46" s="43">
        <f t="shared" si="4"/>
        <v>5492.229999999996</v>
      </c>
    </row>
    <row r="47" spans="1:10" ht="12.75" customHeight="1">
      <c r="A47" s="44" t="s">
        <v>61</v>
      </c>
      <c r="E47" s="45"/>
      <c r="H47" s="46"/>
      <c r="I47" s="46"/>
      <c r="J47" s="47"/>
    </row>
    <row r="48" spans="1:10" ht="12.95" customHeight="1">
      <c r="A48" s="156" t="s">
        <v>16</v>
      </c>
      <c r="B48" s="14" t="s">
        <v>101</v>
      </c>
      <c r="C48" s="15"/>
      <c r="D48" s="15">
        <v>103533063</v>
      </c>
      <c r="E48" s="15">
        <v>3113</v>
      </c>
      <c r="F48" s="15">
        <v>5162</v>
      </c>
      <c r="G48" s="23" t="s">
        <v>102</v>
      </c>
      <c r="H48" s="16">
        <v>6</v>
      </c>
      <c r="I48" s="48">
        <v>-6</v>
      </c>
      <c r="J48" s="16">
        <f aca="true" t="shared" si="5" ref="J48:J111">H48+I48</f>
        <v>0</v>
      </c>
    </row>
    <row r="49" spans="1:10" ht="12.95" customHeight="1">
      <c r="A49" s="157"/>
      <c r="B49" s="14" t="s">
        <v>101</v>
      </c>
      <c r="C49" s="15"/>
      <c r="D49" s="15">
        <v>103533063</v>
      </c>
      <c r="E49" s="15">
        <v>3113</v>
      </c>
      <c r="F49" s="15">
        <v>5163</v>
      </c>
      <c r="G49" s="23" t="s">
        <v>102</v>
      </c>
      <c r="H49" s="16">
        <v>2</v>
      </c>
      <c r="I49" s="48">
        <v>-2</v>
      </c>
      <c r="J49" s="16">
        <f t="shared" si="5"/>
        <v>0</v>
      </c>
    </row>
    <row r="50" spans="1:10" ht="12.95" customHeight="1">
      <c r="A50" s="157"/>
      <c r="B50" s="14" t="s">
        <v>101</v>
      </c>
      <c r="C50" s="15"/>
      <c r="D50" s="15">
        <v>103533063</v>
      </c>
      <c r="E50" s="15">
        <v>3113</v>
      </c>
      <c r="F50" s="15">
        <v>5169</v>
      </c>
      <c r="G50" s="23" t="s">
        <v>102</v>
      </c>
      <c r="H50" s="16">
        <v>728.56</v>
      </c>
      <c r="I50" s="48">
        <v>-96</v>
      </c>
      <c r="J50" s="16">
        <f t="shared" si="5"/>
        <v>632.56</v>
      </c>
    </row>
    <row r="51" spans="1:10" ht="12.95" customHeight="1">
      <c r="A51" s="157"/>
      <c r="B51" s="80" t="s">
        <v>101</v>
      </c>
      <c r="C51" s="85" t="s">
        <v>12</v>
      </c>
      <c r="D51" s="81">
        <v>103133063</v>
      </c>
      <c r="E51" s="81">
        <v>3113</v>
      </c>
      <c r="F51" s="81">
        <v>5162</v>
      </c>
      <c r="G51" s="82" t="s">
        <v>102</v>
      </c>
      <c r="H51" s="83">
        <v>0</v>
      </c>
      <c r="I51" s="84">
        <v>6</v>
      </c>
      <c r="J51" s="83">
        <f t="shared" si="5"/>
        <v>6</v>
      </c>
    </row>
    <row r="52" spans="1:10" ht="12.95" customHeight="1">
      <c r="A52" s="157"/>
      <c r="B52" s="80" t="s">
        <v>101</v>
      </c>
      <c r="C52" s="85" t="s">
        <v>12</v>
      </c>
      <c r="D52" s="81">
        <v>103133063</v>
      </c>
      <c r="E52" s="81">
        <v>3113</v>
      </c>
      <c r="F52" s="81">
        <v>5163</v>
      </c>
      <c r="G52" s="82" t="s">
        <v>102</v>
      </c>
      <c r="H52" s="83">
        <v>0</v>
      </c>
      <c r="I52" s="84">
        <v>2</v>
      </c>
      <c r="J52" s="83">
        <f t="shared" si="5"/>
        <v>2</v>
      </c>
    </row>
    <row r="53" spans="1:10" ht="12.95" customHeight="1">
      <c r="A53" s="157"/>
      <c r="B53" s="80" t="s">
        <v>101</v>
      </c>
      <c r="C53" s="85" t="s">
        <v>12</v>
      </c>
      <c r="D53" s="81">
        <v>103133063</v>
      </c>
      <c r="E53" s="81">
        <v>3113</v>
      </c>
      <c r="F53" s="81">
        <v>5169</v>
      </c>
      <c r="G53" s="82" t="s">
        <v>102</v>
      </c>
      <c r="H53" s="83">
        <v>0</v>
      </c>
      <c r="I53" s="84">
        <v>96</v>
      </c>
      <c r="J53" s="83">
        <f t="shared" si="5"/>
        <v>96</v>
      </c>
    </row>
    <row r="54" spans="1:10" ht="12.95" customHeight="1">
      <c r="A54" s="157"/>
      <c r="B54" s="14" t="s">
        <v>100</v>
      </c>
      <c r="C54" s="15"/>
      <c r="D54" s="15"/>
      <c r="E54" s="15">
        <v>2141</v>
      </c>
      <c r="F54" s="15">
        <v>5169</v>
      </c>
      <c r="G54" s="23"/>
      <c r="H54" s="16">
        <v>100</v>
      </c>
      <c r="I54" s="48">
        <v>-17.04</v>
      </c>
      <c r="J54" s="16">
        <f t="shared" si="5"/>
        <v>82.96000000000001</v>
      </c>
    </row>
    <row r="55" spans="1:10" ht="12.95" customHeight="1">
      <c r="A55" s="157"/>
      <c r="B55" s="49" t="s">
        <v>68</v>
      </c>
      <c r="C55" s="50" t="s">
        <v>12</v>
      </c>
      <c r="D55" s="51"/>
      <c r="E55" s="51">
        <v>3429</v>
      </c>
      <c r="F55" s="51">
        <v>5169</v>
      </c>
      <c r="G55" s="52"/>
      <c r="H55" s="53">
        <v>0</v>
      </c>
      <c r="I55" s="54">
        <v>17.04</v>
      </c>
      <c r="J55" s="53">
        <f>H55+I55</f>
        <v>17.04</v>
      </c>
    </row>
    <row r="56" spans="1:12" s="121" customFormat="1" ht="12.95" customHeight="1">
      <c r="A56" s="157"/>
      <c r="B56" s="120" t="s">
        <v>211</v>
      </c>
      <c r="C56" s="15"/>
      <c r="D56" s="15"/>
      <c r="E56" s="15">
        <v>3392</v>
      </c>
      <c r="F56" s="15">
        <v>5222</v>
      </c>
      <c r="G56" s="112" t="s">
        <v>64</v>
      </c>
      <c r="H56" s="16">
        <v>185</v>
      </c>
      <c r="I56" s="48">
        <v>-28</v>
      </c>
      <c r="J56" s="16">
        <f>H56+I56</f>
        <v>157</v>
      </c>
      <c r="L56" s="2"/>
    </row>
    <row r="57" spans="1:17" s="121" customFormat="1" ht="12.95" customHeight="1">
      <c r="A57" s="158"/>
      <c r="B57" s="139" t="s">
        <v>212</v>
      </c>
      <c r="C57" s="85" t="s">
        <v>12</v>
      </c>
      <c r="D57" s="81"/>
      <c r="E57" s="81">
        <v>3111</v>
      </c>
      <c r="F57" s="81">
        <v>5212</v>
      </c>
      <c r="G57" s="113" t="s">
        <v>156</v>
      </c>
      <c r="H57" s="83">
        <v>0</v>
      </c>
      <c r="I57" s="84">
        <v>28</v>
      </c>
      <c r="J57" s="83">
        <v>28</v>
      </c>
      <c r="K57" s="125"/>
      <c r="L57" s="77"/>
      <c r="M57" s="125"/>
      <c r="N57" s="125"/>
      <c r="O57" s="125"/>
      <c r="P57" s="125"/>
      <c r="Q57" s="125"/>
    </row>
    <row r="58" spans="1:17" ht="12.95" customHeight="1">
      <c r="A58" s="160" t="s">
        <v>22</v>
      </c>
      <c r="B58" s="104" t="s">
        <v>103</v>
      </c>
      <c r="C58" s="86"/>
      <c r="D58" s="79"/>
      <c r="E58" s="78">
        <v>3421</v>
      </c>
      <c r="F58" s="78">
        <v>5331</v>
      </c>
      <c r="G58" s="79" t="s">
        <v>47</v>
      </c>
      <c r="H58" s="87">
        <v>4033</v>
      </c>
      <c r="I58" s="88">
        <v>-403</v>
      </c>
      <c r="J58" s="87">
        <f aca="true" t="shared" si="6" ref="J58:J64">H58+I58</f>
        <v>3630</v>
      </c>
      <c r="K58" s="126"/>
      <c r="L58" s="77"/>
      <c r="M58" s="127"/>
      <c r="N58" s="127"/>
      <c r="O58" s="127"/>
      <c r="P58" s="127"/>
      <c r="Q58" s="127"/>
    </row>
    <row r="59" spans="1:18" ht="12.95" customHeight="1">
      <c r="A59" s="165"/>
      <c r="B59" s="104" t="s">
        <v>104</v>
      </c>
      <c r="C59" s="86"/>
      <c r="D59" s="79"/>
      <c r="E59" s="78">
        <v>3111</v>
      </c>
      <c r="F59" s="78">
        <v>5331</v>
      </c>
      <c r="G59" s="79" t="s">
        <v>48</v>
      </c>
      <c r="H59" s="87">
        <v>9444</v>
      </c>
      <c r="I59" s="88">
        <v>-944</v>
      </c>
      <c r="J59" s="87">
        <f t="shared" si="6"/>
        <v>8500</v>
      </c>
      <c r="K59" s="128"/>
      <c r="L59" s="92"/>
      <c r="M59" s="91"/>
      <c r="N59" s="91"/>
      <c r="O59" s="91"/>
      <c r="P59" s="91"/>
      <c r="Q59" s="91"/>
      <c r="R59" s="122"/>
    </row>
    <row r="60" spans="1:18" ht="12.95" customHeight="1">
      <c r="A60" s="165"/>
      <c r="B60" s="104" t="s">
        <v>105</v>
      </c>
      <c r="C60" s="86"/>
      <c r="D60" s="79"/>
      <c r="E60" s="78">
        <v>3113</v>
      </c>
      <c r="F60" s="78">
        <v>5331</v>
      </c>
      <c r="G60" s="79" t="s">
        <v>49</v>
      </c>
      <c r="H60" s="87">
        <v>8179</v>
      </c>
      <c r="I60" s="88">
        <v>-688</v>
      </c>
      <c r="J60" s="87">
        <f t="shared" si="6"/>
        <v>7491</v>
      </c>
      <c r="K60" s="129"/>
      <c r="L60" s="123"/>
      <c r="M60" s="91"/>
      <c r="N60" s="91"/>
      <c r="O60" s="91"/>
      <c r="P60" s="91"/>
      <c r="Q60" s="91"/>
      <c r="R60" s="122"/>
    </row>
    <row r="61" spans="1:18" ht="12.95" customHeight="1">
      <c r="A61" s="165"/>
      <c r="B61" s="109" t="s">
        <v>50</v>
      </c>
      <c r="C61" s="86"/>
      <c r="D61" s="79"/>
      <c r="E61" s="78">
        <v>3419</v>
      </c>
      <c r="F61" s="78">
        <v>5331</v>
      </c>
      <c r="G61" s="79" t="s">
        <v>51</v>
      </c>
      <c r="H61" s="87">
        <v>190</v>
      </c>
      <c r="I61" s="88">
        <v>-149</v>
      </c>
      <c r="J61" s="87">
        <f t="shared" si="6"/>
        <v>41</v>
      </c>
      <c r="K61" s="129"/>
      <c r="L61" s="92"/>
      <c r="M61" s="124"/>
      <c r="N61" s="91"/>
      <c r="O61" s="124"/>
      <c r="P61" s="91"/>
      <c r="Q61" s="91"/>
      <c r="R61" s="122"/>
    </row>
    <row r="62" spans="1:18" ht="12.95" customHeight="1">
      <c r="A62" s="165"/>
      <c r="B62" s="104" t="s">
        <v>106</v>
      </c>
      <c r="C62" s="86"/>
      <c r="D62" s="79"/>
      <c r="E62" s="78">
        <v>3113</v>
      </c>
      <c r="F62" s="78">
        <v>5331</v>
      </c>
      <c r="G62" s="79" t="s">
        <v>52</v>
      </c>
      <c r="H62" s="87">
        <v>7353</v>
      </c>
      <c r="I62" s="88">
        <v>-689</v>
      </c>
      <c r="J62" s="87">
        <f t="shared" si="6"/>
        <v>6664</v>
      </c>
      <c r="K62" s="129"/>
      <c r="L62" s="92"/>
      <c r="M62" s="91"/>
      <c r="N62" s="91"/>
      <c r="O62" s="91"/>
      <c r="P62" s="91"/>
      <c r="Q62" s="91"/>
      <c r="R62" s="122"/>
    </row>
    <row r="63" spans="1:18" ht="12.95" customHeight="1">
      <c r="A63" s="165"/>
      <c r="B63" s="109" t="s">
        <v>53</v>
      </c>
      <c r="C63" s="86"/>
      <c r="D63" s="79"/>
      <c r="E63" s="78">
        <v>3419</v>
      </c>
      <c r="F63" s="78">
        <v>5331</v>
      </c>
      <c r="G63" s="79" t="s">
        <v>51</v>
      </c>
      <c r="H63" s="87">
        <v>80</v>
      </c>
      <c r="I63" s="88">
        <v>-54</v>
      </c>
      <c r="J63" s="87">
        <f>H63+I63</f>
        <v>26</v>
      </c>
      <c r="K63" s="129"/>
      <c r="L63" s="92"/>
      <c r="M63" s="124"/>
      <c r="N63" s="91"/>
      <c r="O63" s="124"/>
      <c r="P63" s="91"/>
      <c r="Q63" s="91"/>
      <c r="R63" s="122"/>
    </row>
    <row r="64" spans="1:18" ht="12.95" customHeight="1">
      <c r="A64" s="165"/>
      <c r="B64" s="104" t="s">
        <v>107</v>
      </c>
      <c r="C64" s="86"/>
      <c r="D64" s="79"/>
      <c r="E64" s="78">
        <v>3113</v>
      </c>
      <c r="F64" s="78">
        <v>5331</v>
      </c>
      <c r="G64" s="79" t="s">
        <v>54</v>
      </c>
      <c r="H64" s="87">
        <v>7977</v>
      </c>
      <c r="I64" s="88">
        <v>-737</v>
      </c>
      <c r="J64" s="87">
        <f t="shared" si="6"/>
        <v>7240</v>
      </c>
      <c r="K64" s="129"/>
      <c r="L64" s="123"/>
      <c r="M64" s="91"/>
      <c r="N64" s="91"/>
      <c r="O64" s="91"/>
      <c r="P64" s="91"/>
      <c r="Q64" s="91"/>
      <c r="R64" s="122"/>
    </row>
    <row r="65" spans="1:18" ht="12.95" customHeight="1">
      <c r="A65" s="165"/>
      <c r="B65" s="109" t="s">
        <v>55</v>
      </c>
      <c r="C65" s="86"/>
      <c r="D65" s="79"/>
      <c r="E65" s="78">
        <v>3419</v>
      </c>
      <c r="F65" s="78">
        <v>5331</v>
      </c>
      <c r="G65" s="79" t="s">
        <v>51</v>
      </c>
      <c r="H65" s="87">
        <v>91</v>
      </c>
      <c r="I65" s="88">
        <v>-70</v>
      </c>
      <c r="J65" s="87">
        <v>21</v>
      </c>
      <c r="K65" s="129"/>
      <c r="L65" s="92"/>
      <c r="M65" s="124"/>
      <c r="N65" s="91"/>
      <c r="O65" s="124"/>
      <c r="P65" s="92"/>
      <c r="Q65" s="124"/>
      <c r="R65" s="122"/>
    </row>
    <row r="66" spans="1:17" ht="12.95" customHeight="1">
      <c r="A66" s="165"/>
      <c r="B66" s="104" t="s">
        <v>108</v>
      </c>
      <c r="C66" s="109"/>
      <c r="D66" s="109"/>
      <c r="E66" s="78">
        <v>3639</v>
      </c>
      <c r="F66" s="78">
        <v>5171</v>
      </c>
      <c r="G66" s="78">
        <v>8258</v>
      </c>
      <c r="H66" s="130">
        <v>17.28</v>
      </c>
      <c r="I66" s="88">
        <v>3734</v>
      </c>
      <c r="J66" s="87">
        <f>H66+I66</f>
        <v>3751.28</v>
      </c>
      <c r="K66" s="127"/>
      <c r="L66" s="127"/>
      <c r="M66" s="127"/>
      <c r="N66" s="127"/>
      <c r="O66" s="127"/>
      <c r="P66" s="127"/>
      <c r="Q66" s="127"/>
    </row>
    <row r="67" spans="1:17" ht="12.95" customHeight="1">
      <c r="A67" s="165"/>
      <c r="B67" s="109" t="s">
        <v>169</v>
      </c>
      <c r="C67" s="86"/>
      <c r="D67" s="78"/>
      <c r="E67" s="78">
        <v>3113</v>
      </c>
      <c r="F67" s="78">
        <v>5331</v>
      </c>
      <c r="G67" s="79" t="s">
        <v>49</v>
      </c>
      <c r="H67" s="87">
        <v>7491</v>
      </c>
      <c r="I67" s="93">
        <v>-34</v>
      </c>
      <c r="J67" s="94">
        <f>H67+I67</f>
        <v>7457</v>
      </c>
      <c r="K67" s="127"/>
      <c r="L67" s="127"/>
      <c r="M67" s="127"/>
      <c r="N67" s="127"/>
      <c r="O67" s="127"/>
      <c r="P67" s="127"/>
      <c r="Q67" s="127"/>
    </row>
    <row r="68" spans="1:17" ht="12.95" customHeight="1">
      <c r="A68" s="165"/>
      <c r="B68" s="109" t="s">
        <v>170</v>
      </c>
      <c r="C68" s="86"/>
      <c r="D68" s="78"/>
      <c r="E68" s="78">
        <v>3113</v>
      </c>
      <c r="F68" s="78">
        <v>5331</v>
      </c>
      <c r="G68" s="79" t="s">
        <v>52</v>
      </c>
      <c r="H68" s="87">
        <v>6664</v>
      </c>
      <c r="I68" s="93">
        <v>237</v>
      </c>
      <c r="J68" s="94">
        <f>H68+I68</f>
        <v>6901</v>
      </c>
      <c r="K68" s="127"/>
      <c r="L68" s="127"/>
      <c r="M68" s="127"/>
      <c r="N68" s="127"/>
      <c r="O68" s="127"/>
      <c r="P68" s="127"/>
      <c r="Q68" s="127"/>
    </row>
    <row r="69" spans="1:17" ht="12.95" customHeight="1">
      <c r="A69" s="165"/>
      <c r="B69" s="95" t="s">
        <v>171</v>
      </c>
      <c r="C69" s="86"/>
      <c r="D69" s="78"/>
      <c r="E69" s="78">
        <v>3113</v>
      </c>
      <c r="F69" s="78">
        <v>5331</v>
      </c>
      <c r="G69" s="79" t="s">
        <v>54</v>
      </c>
      <c r="H69" s="87">
        <v>7240</v>
      </c>
      <c r="I69" s="93">
        <v>-1</v>
      </c>
      <c r="J69" s="94">
        <f>H69+I69</f>
        <v>7239</v>
      </c>
      <c r="K69" s="127"/>
      <c r="L69" s="127"/>
      <c r="M69" s="127"/>
      <c r="N69" s="127"/>
      <c r="O69" s="127"/>
      <c r="P69" s="127"/>
      <c r="Q69" s="127"/>
    </row>
    <row r="70" spans="1:17" ht="12.95" customHeight="1">
      <c r="A70" s="166"/>
      <c r="B70" s="109" t="s">
        <v>172</v>
      </c>
      <c r="C70" s="86"/>
      <c r="D70" s="78"/>
      <c r="E70" s="78">
        <v>3111</v>
      </c>
      <c r="F70" s="78">
        <v>5331</v>
      </c>
      <c r="G70" s="79" t="s">
        <v>48</v>
      </c>
      <c r="H70" s="87">
        <v>8500</v>
      </c>
      <c r="I70" s="93">
        <v>186</v>
      </c>
      <c r="J70" s="94">
        <f>H70+I70</f>
        <v>8686</v>
      </c>
      <c r="K70" s="127"/>
      <c r="L70" s="127"/>
      <c r="M70" s="127"/>
      <c r="N70" s="127"/>
      <c r="O70" s="127"/>
      <c r="P70" s="127"/>
      <c r="Q70" s="127"/>
    </row>
    <row r="71" spans="1:17" ht="12.95" customHeight="1">
      <c r="A71" s="160" t="s">
        <v>46</v>
      </c>
      <c r="B71" s="111" t="s">
        <v>159</v>
      </c>
      <c r="C71" s="15"/>
      <c r="D71" s="15">
        <v>104513013</v>
      </c>
      <c r="E71" s="15">
        <v>4359</v>
      </c>
      <c r="F71" s="15">
        <v>5011</v>
      </c>
      <c r="G71" s="112" t="s">
        <v>160</v>
      </c>
      <c r="H71" s="16">
        <v>760</v>
      </c>
      <c r="I71" s="48">
        <v>15</v>
      </c>
      <c r="J71" s="87">
        <f aca="true" t="shared" si="7" ref="J71:J72">H71+I71</f>
        <v>775</v>
      </c>
      <c r="K71" s="127"/>
      <c r="L71" s="77"/>
      <c r="M71" s="127"/>
      <c r="N71" s="127"/>
      <c r="O71" s="127"/>
      <c r="P71" s="127"/>
      <c r="Q71" s="127"/>
    </row>
    <row r="72" spans="1:17" ht="12.95" customHeight="1">
      <c r="A72" s="157"/>
      <c r="B72" s="111" t="s">
        <v>159</v>
      </c>
      <c r="C72" s="15"/>
      <c r="D72" s="15">
        <v>104513013</v>
      </c>
      <c r="E72" s="15">
        <v>4359</v>
      </c>
      <c r="F72" s="15">
        <v>5031</v>
      </c>
      <c r="G72" s="112" t="s">
        <v>160</v>
      </c>
      <c r="H72" s="16">
        <v>254</v>
      </c>
      <c r="I72" s="48">
        <v>-15</v>
      </c>
      <c r="J72" s="87">
        <f t="shared" si="7"/>
        <v>239</v>
      </c>
      <c r="K72" s="127"/>
      <c r="L72" s="77"/>
      <c r="M72" s="127"/>
      <c r="N72" s="127"/>
      <c r="O72" s="127"/>
      <c r="P72" s="127"/>
      <c r="Q72" s="127"/>
    </row>
    <row r="73" spans="1:10" ht="12.95" customHeight="1">
      <c r="A73" s="160" t="s">
        <v>78</v>
      </c>
      <c r="B73" s="14" t="s">
        <v>69</v>
      </c>
      <c r="C73" s="24"/>
      <c r="D73" s="15"/>
      <c r="E73" s="15">
        <v>5279</v>
      </c>
      <c r="F73" s="15">
        <v>5169</v>
      </c>
      <c r="G73" s="23"/>
      <c r="H73" s="16">
        <v>190</v>
      </c>
      <c r="I73" s="48">
        <v>-55</v>
      </c>
      <c r="J73" s="16">
        <f t="shared" si="5"/>
        <v>135</v>
      </c>
    </row>
    <row r="74" spans="1:10" ht="12.95" customHeight="1">
      <c r="A74" s="157"/>
      <c r="B74" s="14" t="s">
        <v>70</v>
      </c>
      <c r="C74" s="24"/>
      <c r="D74" s="23"/>
      <c r="E74" s="15">
        <v>5512</v>
      </c>
      <c r="F74" s="15">
        <v>5132</v>
      </c>
      <c r="G74" s="23" t="s">
        <v>71</v>
      </c>
      <c r="H74" s="16">
        <v>30</v>
      </c>
      <c r="I74" s="48">
        <v>35</v>
      </c>
      <c r="J74" s="16">
        <f t="shared" si="5"/>
        <v>65</v>
      </c>
    </row>
    <row r="75" spans="1:10" ht="12.95" customHeight="1">
      <c r="A75" s="157"/>
      <c r="B75" s="14" t="s">
        <v>72</v>
      </c>
      <c r="C75" s="24"/>
      <c r="D75" s="23"/>
      <c r="E75" s="15">
        <v>5512</v>
      </c>
      <c r="F75" s="15">
        <v>5154</v>
      </c>
      <c r="G75" s="23" t="s">
        <v>71</v>
      </c>
      <c r="H75" s="16">
        <v>30</v>
      </c>
      <c r="I75" s="48">
        <v>20</v>
      </c>
      <c r="J75" s="16">
        <f t="shared" si="5"/>
        <v>50</v>
      </c>
    </row>
    <row r="76" spans="1:10" ht="12.95" customHeight="1">
      <c r="A76" s="157"/>
      <c r="B76" s="14" t="s">
        <v>73</v>
      </c>
      <c r="C76" s="14"/>
      <c r="D76" s="14"/>
      <c r="E76" s="15">
        <v>5512</v>
      </c>
      <c r="F76" s="15">
        <v>5171</v>
      </c>
      <c r="G76" s="23" t="s">
        <v>71</v>
      </c>
      <c r="H76" s="16">
        <v>95</v>
      </c>
      <c r="I76" s="48">
        <v>-2</v>
      </c>
      <c r="J76" s="16">
        <f t="shared" si="5"/>
        <v>93</v>
      </c>
    </row>
    <row r="77" spans="1:10" ht="12.95" customHeight="1">
      <c r="A77" s="157"/>
      <c r="B77" s="14" t="s">
        <v>74</v>
      </c>
      <c r="C77" s="14"/>
      <c r="D77" s="14"/>
      <c r="E77" s="15">
        <v>5512</v>
      </c>
      <c r="F77" s="15">
        <v>5134</v>
      </c>
      <c r="G77" s="23" t="s">
        <v>71</v>
      </c>
      <c r="H77" s="16">
        <v>5</v>
      </c>
      <c r="I77" s="48">
        <v>2</v>
      </c>
      <c r="J77" s="16">
        <f t="shared" si="5"/>
        <v>7</v>
      </c>
    </row>
    <row r="78" spans="1:10" ht="12.95" customHeight="1">
      <c r="A78" s="157"/>
      <c r="B78" s="14" t="s">
        <v>75</v>
      </c>
      <c r="C78" s="14"/>
      <c r="D78" s="14"/>
      <c r="E78" s="15">
        <v>5512</v>
      </c>
      <c r="F78" s="15">
        <v>5164</v>
      </c>
      <c r="G78" s="23" t="s">
        <v>76</v>
      </c>
      <c r="H78" s="16">
        <v>15</v>
      </c>
      <c r="I78" s="48">
        <v>-3</v>
      </c>
      <c r="J78" s="16">
        <f t="shared" si="5"/>
        <v>12</v>
      </c>
    </row>
    <row r="79" spans="1:12" ht="12.95" customHeight="1">
      <c r="A79" s="158"/>
      <c r="B79" s="14" t="s">
        <v>77</v>
      </c>
      <c r="C79" s="14"/>
      <c r="D79" s="14"/>
      <c r="E79" s="15">
        <v>5512</v>
      </c>
      <c r="F79" s="15">
        <v>5154</v>
      </c>
      <c r="G79" s="23" t="s">
        <v>76</v>
      </c>
      <c r="H79" s="16">
        <v>30</v>
      </c>
      <c r="I79" s="48">
        <v>3</v>
      </c>
      <c r="J79" s="16">
        <f t="shared" si="5"/>
        <v>33</v>
      </c>
      <c r="L79" s="1"/>
    </row>
    <row r="80" spans="1:12" ht="12.95" customHeight="1">
      <c r="A80" s="160" t="s">
        <v>79</v>
      </c>
      <c r="B80" s="14" t="s">
        <v>162</v>
      </c>
      <c r="C80" s="14"/>
      <c r="D80" s="14"/>
      <c r="E80" s="15">
        <v>6171</v>
      </c>
      <c r="F80" s="15">
        <v>5169</v>
      </c>
      <c r="G80" s="15"/>
      <c r="H80" s="16">
        <v>2668.7</v>
      </c>
      <c r="I80" s="48">
        <v>-128</v>
      </c>
      <c r="J80" s="16">
        <f t="shared" si="5"/>
        <v>2540.7</v>
      </c>
      <c r="L80" s="1"/>
    </row>
    <row r="81" spans="1:12" ht="12.95" customHeight="1">
      <c r="A81" s="157"/>
      <c r="B81" s="14" t="s">
        <v>99</v>
      </c>
      <c r="C81" s="14"/>
      <c r="D81" s="14"/>
      <c r="E81" s="15">
        <v>6171</v>
      </c>
      <c r="F81" s="15">
        <v>5168</v>
      </c>
      <c r="G81" s="15"/>
      <c r="H81" s="16">
        <v>3105</v>
      </c>
      <c r="I81" s="48">
        <v>100</v>
      </c>
      <c r="J81" s="16">
        <f t="shared" si="5"/>
        <v>3205</v>
      </c>
      <c r="L81" s="1"/>
    </row>
    <row r="82" spans="1:12" ht="12.95" customHeight="1">
      <c r="A82" s="157"/>
      <c r="B82" s="14" t="s">
        <v>98</v>
      </c>
      <c r="C82" s="14"/>
      <c r="D82" s="14"/>
      <c r="E82" s="15">
        <v>6171</v>
      </c>
      <c r="F82" s="15">
        <v>5164</v>
      </c>
      <c r="G82" s="15"/>
      <c r="H82" s="16">
        <v>30</v>
      </c>
      <c r="I82" s="48">
        <v>3</v>
      </c>
      <c r="J82" s="16">
        <f t="shared" si="5"/>
        <v>33</v>
      </c>
      <c r="L82" s="1"/>
    </row>
    <row r="83" spans="1:12" ht="12.95" customHeight="1">
      <c r="A83" s="157"/>
      <c r="B83" s="14" t="s">
        <v>161</v>
      </c>
      <c r="C83" s="14"/>
      <c r="D83" s="14"/>
      <c r="E83" s="15">
        <v>6171</v>
      </c>
      <c r="F83" s="15">
        <v>5163</v>
      </c>
      <c r="G83" s="15"/>
      <c r="H83" s="31">
        <v>950</v>
      </c>
      <c r="I83" s="76">
        <v>25</v>
      </c>
      <c r="J83" s="16">
        <f t="shared" si="5"/>
        <v>975</v>
      </c>
      <c r="L83" s="1"/>
    </row>
    <row r="84" spans="1:12" ht="12.95" customHeight="1">
      <c r="A84" s="171" t="s">
        <v>132</v>
      </c>
      <c r="B84" s="14" t="s">
        <v>109</v>
      </c>
      <c r="C84" s="15"/>
      <c r="D84" s="15"/>
      <c r="E84" s="15">
        <v>2141</v>
      </c>
      <c r="F84" s="15">
        <v>5169</v>
      </c>
      <c r="G84" s="23" t="s">
        <v>128</v>
      </c>
      <c r="H84" s="31">
        <v>98.83</v>
      </c>
      <c r="I84" s="17">
        <v>-40</v>
      </c>
      <c r="J84" s="16">
        <f t="shared" si="5"/>
        <v>58.83</v>
      </c>
      <c r="L84" s="1"/>
    </row>
    <row r="85" spans="1:12" ht="12.95" customHeight="1">
      <c r="A85" s="172"/>
      <c r="B85" s="14" t="s">
        <v>110</v>
      </c>
      <c r="C85" s="15"/>
      <c r="D85" s="15"/>
      <c r="E85" s="15">
        <v>2212</v>
      </c>
      <c r="F85" s="15">
        <v>5169</v>
      </c>
      <c r="G85" s="23" t="s">
        <v>128</v>
      </c>
      <c r="H85" s="31">
        <v>5279.5</v>
      </c>
      <c r="I85" s="17">
        <v>-200</v>
      </c>
      <c r="J85" s="16">
        <f t="shared" si="5"/>
        <v>5079.5</v>
      </c>
      <c r="L85" s="1"/>
    </row>
    <row r="86" spans="1:12" ht="12.95" customHeight="1">
      <c r="A86" s="172"/>
      <c r="B86" s="14" t="s">
        <v>111</v>
      </c>
      <c r="C86" s="14"/>
      <c r="D86" s="14"/>
      <c r="E86" s="15">
        <v>2212</v>
      </c>
      <c r="F86" s="15">
        <v>5169</v>
      </c>
      <c r="G86" s="23" t="s">
        <v>128</v>
      </c>
      <c r="H86" s="31">
        <v>5079.5</v>
      </c>
      <c r="I86" s="17">
        <v>-250</v>
      </c>
      <c r="J86" s="16">
        <f t="shared" si="5"/>
        <v>4829.5</v>
      </c>
      <c r="L86" s="1"/>
    </row>
    <row r="87" spans="1:12" ht="12.95" customHeight="1">
      <c r="A87" s="172"/>
      <c r="B87" s="14" t="s">
        <v>112</v>
      </c>
      <c r="C87" s="14"/>
      <c r="D87" s="14"/>
      <c r="E87" s="15">
        <v>2212</v>
      </c>
      <c r="F87" s="15">
        <v>5171</v>
      </c>
      <c r="G87" s="23" t="s">
        <v>128</v>
      </c>
      <c r="H87" s="31">
        <v>1097</v>
      </c>
      <c r="I87" s="17">
        <v>80</v>
      </c>
      <c r="J87" s="16">
        <f t="shared" si="5"/>
        <v>1177</v>
      </c>
      <c r="L87" s="1"/>
    </row>
    <row r="88" spans="1:12" ht="12.95" customHeight="1">
      <c r="A88" s="172"/>
      <c r="B88" s="14" t="s">
        <v>113</v>
      </c>
      <c r="C88" s="14"/>
      <c r="D88" s="14"/>
      <c r="E88" s="15">
        <v>2219</v>
      </c>
      <c r="F88" s="15">
        <v>5169</v>
      </c>
      <c r="G88" s="23" t="s">
        <v>128</v>
      </c>
      <c r="H88" s="31">
        <v>845</v>
      </c>
      <c r="I88" s="17">
        <v>-350</v>
      </c>
      <c r="J88" s="16">
        <f t="shared" si="5"/>
        <v>495</v>
      </c>
      <c r="L88" s="1"/>
    </row>
    <row r="89" spans="1:12" ht="12.95" customHeight="1">
      <c r="A89" s="172"/>
      <c r="B89" s="14" t="s">
        <v>114</v>
      </c>
      <c r="C89" s="14"/>
      <c r="D89" s="14"/>
      <c r="E89" s="15">
        <v>2219</v>
      </c>
      <c r="F89" s="15">
        <v>5171</v>
      </c>
      <c r="G89" s="23" t="s">
        <v>128</v>
      </c>
      <c r="H89" s="31">
        <v>2113.2</v>
      </c>
      <c r="I89" s="17">
        <v>390</v>
      </c>
      <c r="J89" s="16">
        <f t="shared" si="5"/>
        <v>2503.2</v>
      </c>
      <c r="L89" s="1"/>
    </row>
    <row r="90" spans="1:12" ht="12.95" customHeight="1">
      <c r="A90" s="172"/>
      <c r="B90" s="14" t="s">
        <v>115</v>
      </c>
      <c r="C90" s="14"/>
      <c r="D90" s="14"/>
      <c r="E90" s="15">
        <v>2229</v>
      </c>
      <c r="F90" s="15">
        <v>5171</v>
      </c>
      <c r="G90" s="23" t="s">
        <v>128</v>
      </c>
      <c r="H90" s="31">
        <v>825.7</v>
      </c>
      <c r="I90" s="17">
        <v>-30</v>
      </c>
      <c r="J90" s="16">
        <f t="shared" si="5"/>
        <v>795.7</v>
      </c>
      <c r="L90" s="1"/>
    </row>
    <row r="91" spans="1:12" ht="12.75" customHeight="1">
      <c r="A91" s="172"/>
      <c r="B91" s="14" t="s">
        <v>116</v>
      </c>
      <c r="C91" s="14"/>
      <c r="D91" s="14"/>
      <c r="E91" s="15">
        <v>3421</v>
      </c>
      <c r="F91" s="15">
        <v>5169</v>
      </c>
      <c r="G91" s="23" t="s">
        <v>128</v>
      </c>
      <c r="H91" s="31">
        <v>180</v>
      </c>
      <c r="I91" s="17">
        <v>10</v>
      </c>
      <c r="J91" s="16">
        <f t="shared" si="5"/>
        <v>190</v>
      </c>
      <c r="L91" s="1"/>
    </row>
    <row r="92" spans="1:12" ht="12.75" customHeight="1">
      <c r="A92" s="172"/>
      <c r="B92" s="14" t="s">
        <v>117</v>
      </c>
      <c r="C92" s="14"/>
      <c r="D92" s="14"/>
      <c r="E92" s="15">
        <v>3631</v>
      </c>
      <c r="F92" s="15">
        <v>5171</v>
      </c>
      <c r="G92" s="23" t="s">
        <v>128</v>
      </c>
      <c r="H92" s="31">
        <v>2386.2</v>
      </c>
      <c r="I92" s="17">
        <v>-100</v>
      </c>
      <c r="J92" s="16">
        <f t="shared" si="5"/>
        <v>2286.2</v>
      </c>
      <c r="L92" s="1"/>
    </row>
    <row r="93" spans="1:12" ht="12.75" customHeight="1">
      <c r="A93" s="172"/>
      <c r="B93" s="14" t="s">
        <v>118</v>
      </c>
      <c r="C93" s="14"/>
      <c r="D93" s="14"/>
      <c r="E93" s="15">
        <v>3632</v>
      </c>
      <c r="F93" s="15">
        <v>5171</v>
      </c>
      <c r="G93" s="23" t="s">
        <v>128</v>
      </c>
      <c r="H93" s="31">
        <v>138.9</v>
      </c>
      <c r="I93" s="17">
        <v>-26</v>
      </c>
      <c r="J93" s="16">
        <f t="shared" si="5"/>
        <v>112.9</v>
      </c>
      <c r="L93" s="1"/>
    </row>
    <row r="94" spans="1:12" ht="12.75" customHeight="1">
      <c r="A94" s="172"/>
      <c r="B94" s="80" t="s">
        <v>163</v>
      </c>
      <c r="C94" s="153" t="s">
        <v>12</v>
      </c>
      <c r="D94" s="80"/>
      <c r="E94" s="81">
        <v>3632</v>
      </c>
      <c r="F94" s="81">
        <v>5902</v>
      </c>
      <c r="G94" s="82" t="s">
        <v>128</v>
      </c>
      <c r="H94" s="102">
        <v>0</v>
      </c>
      <c r="I94" s="103">
        <v>1</v>
      </c>
      <c r="J94" s="83">
        <f t="shared" si="5"/>
        <v>1</v>
      </c>
      <c r="L94" s="1"/>
    </row>
    <row r="95" spans="1:12" ht="12.75" customHeight="1">
      <c r="A95" s="172"/>
      <c r="B95" s="14" t="s">
        <v>119</v>
      </c>
      <c r="C95" s="14"/>
      <c r="D95" s="14"/>
      <c r="E95" s="15">
        <v>3639</v>
      </c>
      <c r="F95" s="15">
        <v>5169</v>
      </c>
      <c r="G95" s="23" t="s">
        <v>128</v>
      </c>
      <c r="H95" s="31">
        <v>100</v>
      </c>
      <c r="I95" s="17">
        <v>-30</v>
      </c>
      <c r="J95" s="16">
        <f t="shared" si="5"/>
        <v>70</v>
      </c>
      <c r="L95" s="1"/>
    </row>
    <row r="96" spans="1:12" ht="12.75" customHeight="1">
      <c r="A96" s="172"/>
      <c r="B96" s="14" t="s">
        <v>120</v>
      </c>
      <c r="C96" s="14"/>
      <c r="D96" s="14"/>
      <c r="E96" s="15">
        <v>3721</v>
      </c>
      <c r="F96" s="15">
        <v>5169</v>
      </c>
      <c r="G96" s="23" t="s">
        <v>128</v>
      </c>
      <c r="H96" s="31">
        <v>495</v>
      </c>
      <c r="I96" s="17">
        <v>230</v>
      </c>
      <c r="J96" s="16">
        <f t="shared" si="5"/>
        <v>725</v>
      </c>
      <c r="L96" s="1"/>
    </row>
    <row r="97" spans="1:12" ht="12.75" customHeight="1">
      <c r="A97" s="172"/>
      <c r="B97" s="14" t="s">
        <v>121</v>
      </c>
      <c r="C97" s="14"/>
      <c r="D97" s="14"/>
      <c r="E97" s="15">
        <v>3722</v>
      </c>
      <c r="F97" s="15">
        <v>5169</v>
      </c>
      <c r="G97" s="23" t="s">
        <v>128</v>
      </c>
      <c r="H97" s="31">
        <v>11036</v>
      </c>
      <c r="I97" s="17">
        <v>150</v>
      </c>
      <c r="J97" s="16">
        <f t="shared" si="5"/>
        <v>11186</v>
      </c>
      <c r="L97" s="1"/>
    </row>
    <row r="98" spans="1:12" ht="12.75" customHeight="1">
      <c r="A98" s="172"/>
      <c r="B98" s="14" t="s">
        <v>122</v>
      </c>
      <c r="C98" s="14"/>
      <c r="D98" s="14"/>
      <c r="E98" s="15">
        <v>3722</v>
      </c>
      <c r="F98" s="15">
        <v>5169</v>
      </c>
      <c r="G98" s="23" t="s">
        <v>128</v>
      </c>
      <c r="H98" s="31">
        <v>11186</v>
      </c>
      <c r="I98" s="17">
        <v>50</v>
      </c>
      <c r="J98" s="16">
        <f t="shared" si="5"/>
        <v>11236</v>
      </c>
      <c r="L98" s="1"/>
    </row>
    <row r="99" spans="1:12" ht="12.75" customHeight="1">
      <c r="A99" s="172"/>
      <c r="B99" s="14" t="s">
        <v>123</v>
      </c>
      <c r="C99" s="14"/>
      <c r="D99" s="14"/>
      <c r="E99" s="15">
        <v>3723</v>
      </c>
      <c r="F99" s="15">
        <v>5169</v>
      </c>
      <c r="G99" s="23" t="s">
        <v>128</v>
      </c>
      <c r="H99" s="31">
        <v>550</v>
      </c>
      <c r="I99" s="17">
        <v>-50</v>
      </c>
      <c r="J99" s="16">
        <f t="shared" si="5"/>
        <v>500</v>
      </c>
      <c r="L99" s="1"/>
    </row>
    <row r="100" spans="1:12" ht="12.75" customHeight="1">
      <c r="A100" s="172"/>
      <c r="B100" s="14" t="s">
        <v>124</v>
      </c>
      <c r="C100" s="14"/>
      <c r="D100" s="14"/>
      <c r="E100" s="15">
        <v>3724</v>
      </c>
      <c r="F100" s="15">
        <v>5169</v>
      </c>
      <c r="G100" s="23" t="s">
        <v>128</v>
      </c>
      <c r="H100" s="31">
        <v>100</v>
      </c>
      <c r="I100" s="17">
        <v>30</v>
      </c>
      <c r="J100" s="16">
        <f t="shared" si="5"/>
        <v>130</v>
      </c>
      <c r="L100" s="1"/>
    </row>
    <row r="101" spans="1:12" ht="12.75" customHeight="1">
      <c r="A101" s="172"/>
      <c r="B101" s="14" t="s">
        <v>125</v>
      </c>
      <c r="C101" s="14"/>
      <c r="D101" s="14"/>
      <c r="E101" s="15">
        <v>3725</v>
      </c>
      <c r="F101" s="15">
        <v>5169</v>
      </c>
      <c r="G101" s="23" t="s">
        <v>128</v>
      </c>
      <c r="H101" s="31">
        <v>3762.5</v>
      </c>
      <c r="I101" s="17">
        <v>150</v>
      </c>
      <c r="J101" s="16">
        <f t="shared" si="5"/>
        <v>3912.5</v>
      </c>
      <c r="L101" s="1"/>
    </row>
    <row r="102" spans="1:12" ht="12.75" customHeight="1">
      <c r="A102" s="172"/>
      <c r="B102" s="14" t="s">
        <v>126</v>
      </c>
      <c r="C102" s="14"/>
      <c r="D102" s="14"/>
      <c r="E102" s="15">
        <v>3726</v>
      </c>
      <c r="F102" s="15">
        <v>5169</v>
      </c>
      <c r="G102" s="23" t="s">
        <v>128</v>
      </c>
      <c r="H102" s="31">
        <v>1038</v>
      </c>
      <c r="I102" s="17">
        <v>-40</v>
      </c>
      <c r="J102" s="16">
        <f t="shared" si="5"/>
        <v>998</v>
      </c>
      <c r="L102" s="1"/>
    </row>
    <row r="103" spans="1:12" ht="12.75" customHeight="1">
      <c r="A103" s="172"/>
      <c r="B103" s="14" t="s">
        <v>127</v>
      </c>
      <c r="C103" s="14"/>
      <c r="D103" s="14"/>
      <c r="E103" s="15">
        <v>3729</v>
      </c>
      <c r="F103" s="15">
        <v>5169</v>
      </c>
      <c r="G103" s="23" t="s">
        <v>128</v>
      </c>
      <c r="H103" s="31">
        <v>30</v>
      </c>
      <c r="I103" s="17">
        <v>-20</v>
      </c>
      <c r="J103" s="16">
        <f t="shared" si="5"/>
        <v>10</v>
      </c>
      <c r="L103" s="1"/>
    </row>
    <row r="104" spans="1:12" ht="12.75" customHeight="1">
      <c r="A104" s="172"/>
      <c r="B104" s="80" t="s">
        <v>149</v>
      </c>
      <c r="C104" s="101" t="s">
        <v>12</v>
      </c>
      <c r="D104" s="97"/>
      <c r="E104" s="98">
        <v>3632</v>
      </c>
      <c r="F104" s="99" t="s">
        <v>129</v>
      </c>
      <c r="G104" s="82" t="s">
        <v>128</v>
      </c>
      <c r="H104" s="102">
        <v>0</v>
      </c>
      <c r="I104" s="100">
        <v>45</v>
      </c>
      <c r="J104" s="83">
        <f t="shared" si="5"/>
        <v>45</v>
      </c>
      <c r="L104" s="1"/>
    </row>
    <row r="105" spans="1:12" ht="12.75" customHeight="1">
      <c r="A105" s="171" t="s">
        <v>153</v>
      </c>
      <c r="B105" s="14" t="s">
        <v>62</v>
      </c>
      <c r="C105" s="15"/>
      <c r="D105" s="15"/>
      <c r="E105" s="15">
        <v>3419</v>
      </c>
      <c r="F105" s="15">
        <v>5222</v>
      </c>
      <c r="G105" s="23" t="s">
        <v>63</v>
      </c>
      <c r="H105" s="16">
        <v>1000</v>
      </c>
      <c r="I105" s="17">
        <v>-1000</v>
      </c>
      <c r="J105" s="16">
        <f t="shared" si="5"/>
        <v>0</v>
      </c>
      <c r="L105" s="1"/>
    </row>
    <row r="106" spans="1:12" ht="12.75" customHeight="1">
      <c r="A106" s="172"/>
      <c r="B106" s="14" t="s">
        <v>65</v>
      </c>
      <c r="C106" s="15"/>
      <c r="D106" s="15"/>
      <c r="E106" s="15">
        <v>3419</v>
      </c>
      <c r="F106" s="15">
        <v>5222</v>
      </c>
      <c r="G106" s="23" t="s">
        <v>66</v>
      </c>
      <c r="H106" s="16">
        <v>315</v>
      </c>
      <c r="I106" s="17">
        <v>-315</v>
      </c>
      <c r="J106" s="16">
        <f t="shared" si="5"/>
        <v>0</v>
      </c>
      <c r="L106" s="1"/>
    </row>
    <row r="107" spans="1:12" ht="12.95" customHeight="1">
      <c r="A107" s="172"/>
      <c r="B107" s="109" t="s">
        <v>67</v>
      </c>
      <c r="C107" s="109"/>
      <c r="D107" s="109"/>
      <c r="E107" s="78">
        <v>3639</v>
      </c>
      <c r="F107" s="78">
        <v>5171</v>
      </c>
      <c r="G107" s="78">
        <v>8258</v>
      </c>
      <c r="H107" s="110">
        <v>3751.28</v>
      </c>
      <c r="I107" s="88">
        <v>1315</v>
      </c>
      <c r="J107" s="110">
        <f t="shared" si="5"/>
        <v>5066.280000000001</v>
      </c>
      <c r="L107" s="1"/>
    </row>
    <row r="108" spans="1:12" ht="12.95" customHeight="1">
      <c r="A108" s="160" t="s">
        <v>157</v>
      </c>
      <c r="B108" s="109" t="s">
        <v>134</v>
      </c>
      <c r="C108" s="109"/>
      <c r="D108" s="109"/>
      <c r="E108" s="78">
        <v>3639</v>
      </c>
      <c r="F108" s="78">
        <v>5169</v>
      </c>
      <c r="G108" s="79" t="s">
        <v>133</v>
      </c>
      <c r="H108" s="110">
        <v>50</v>
      </c>
      <c r="I108" s="88">
        <v>30</v>
      </c>
      <c r="J108" s="110">
        <f t="shared" si="5"/>
        <v>80</v>
      </c>
      <c r="L108" s="1"/>
    </row>
    <row r="109" spans="1:12" ht="12.95" customHeight="1">
      <c r="A109" s="157"/>
      <c r="B109" s="109" t="s">
        <v>140</v>
      </c>
      <c r="C109" s="109"/>
      <c r="D109" s="109"/>
      <c r="E109" s="78">
        <v>2219</v>
      </c>
      <c r="F109" s="78">
        <v>5171</v>
      </c>
      <c r="G109" s="78">
        <v>2291</v>
      </c>
      <c r="H109" s="110">
        <v>1492</v>
      </c>
      <c r="I109" s="88">
        <v>-187</v>
      </c>
      <c r="J109" s="110">
        <f t="shared" si="5"/>
        <v>1305</v>
      </c>
      <c r="L109" s="1"/>
    </row>
    <row r="110" spans="1:12" ht="12.95" customHeight="1">
      <c r="A110" s="157"/>
      <c r="B110" s="109" t="s">
        <v>142</v>
      </c>
      <c r="C110" s="109"/>
      <c r="D110" s="109"/>
      <c r="E110" s="78">
        <v>2212</v>
      </c>
      <c r="F110" s="78">
        <v>5171</v>
      </c>
      <c r="G110" s="78">
        <v>6264</v>
      </c>
      <c r="H110" s="110">
        <v>3400</v>
      </c>
      <c r="I110" s="88">
        <v>187</v>
      </c>
      <c r="J110" s="110">
        <f t="shared" si="5"/>
        <v>3587</v>
      </c>
      <c r="L110" s="1"/>
    </row>
    <row r="111" spans="1:12" ht="12.95" customHeight="1">
      <c r="A111" s="157"/>
      <c r="B111" s="109" t="s">
        <v>143</v>
      </c>
      <c r="C111" s="86"/>
      <c r="D111" s="79"/>
      <c r="E111" s="78">
        <v>3421</v>
      </c>
      <c r="F111" s="78">
        <v>5171</v>
      </c>
      <c r="G111" s="79" t="s">
        <v>136</v>
      </c>
      <c r="H111" s="110">
        <v>600.2</v>
      </c>
      <c r="I111" s="88">
        <v>1.8</v>
      </c>
      <c r="J111" s="110">
        <f t="shared" si="5"/>
        <v>602</v>
      </c>
      <c r="L111" s="1"/>
    </row>
    <row r="112" spans="1:12" ht="12.95" customHeight="1">
      <c r="A112" s="138" t="s">
        <v>158</v>
      </c>
      <c r="B112" s="109" t="s">
        <v>67</v>
      </c>
      <c r="C112" s="109"/>
      <c r="D112" s="109"/>
      <c r="E112" s="78">
        <v>3639</v>
      </c>
      <c r="F112" s="78">
        <v>5171</v>
      </c>
      <c r="G112" s="78">
        <v>8258</v>
      </c>
      <c r="H112" s="110">
        <v>5066.28</v>
      </c>
      <c r="I112" s="88">
        <v>8976</v>
      </c>
      <c r="J112" s="110">
        <f aca="true" t="shared" si="8" ref="J112:J120">H112+I112</f>
        <v>14042.279999999999</v>
      </c>
      <c r="L112" s="1"/>
    </row>
    <row r="113" spans="1:12" ht="12.95" customHeight="1">
      <c r="A113" s="156" t="s">
        <v>206</v>
      </c>
      <c r="B113" s="14" t="s">
        <v>178</v>
      </c>
      <c r="C113" s="15"/>
      <c r="D113" s="15"/>
      <c r="E113" s="15">
        <v>5311</v>
      </c>
      <c r="F113" s="15">
        <v>5169</v>
      </c>
      <c r="G113" s="23" t="s">
        <v>174</v>
      </c>
      <c r="H113" s="16">
        <v>435</v>
      </c>
      <c r="I113" s="48">
        <v>-112</v>
      </c>
      <c r="J113" s="16">
        <f t="shared" si="8"/>
        <v>323</v>
      </c>
      <c r="L113" s="1"/>
    </row>
    <row r="114" spans="1:12" ht="12.95" customHeight="1">
      <c r="A114" s="157"/>
      <c r="B114" s="14" t="s">
        <v>175</v>
      </c>
      <c r="C114" s="15"/>
      <c r="D114" s="15"/>
      <c r="E114" s="15">
        <v>5311</v>
      </c>
      <c r="F114" s="15">
        <v>5424</v>
      </c>
      <c r="G114" s="23" t="s">
        <v>174</v>
      </c>
      <c r="H114" s="16">
        <v>75</v>
      </c>
      <c r="I114" s="48">
        <v>40</v>
      </c>
      <c r="J114" s="16">
        <f t="shared" si="8"/>
        <v>115</v>
      </c>
      <c r="L114" s="1"/>
    </row>
    <row r="115" spans="1:12" ht="12.95" customHeight="1">
      <c r="A115" s="157"/>
      <c r="B115" s="14" t="s">
        <v>176</v>
      </c>
      <c r="C115" s="15"/>
      <c r="D115" s="15"/>
      <c r="E115" s="15">
        <v>5311</v>
      </c>
      <c r="F115" s="15">
        <v>5168</v>
      </c>
      <c r="G115" s="23" t="s">
        <v>174</v>
      </c>
      <c r="H115" s="16">
        <v>1</v>
      </c>
      <c r="I115" s="48">
        <v>6</v>
      </c>
      <c r="J115" s="16">
        <f>H115+I115</f>
        <v>7</v>
      </c>
      <c r="L115" s="1"/>
    </row>
    <row r="116" spans="1:12" ht="12.95" customHeight="1">
      <c r="A116" s="157"/>
      <c r="B116" s="1" t="s">
        <v>177</v>
      </c>
      <c r="C116" s="14"/>
      <c r="D116" s="1"/>
      <c r="E116" s="15">
        <v>5311</v>
      </c>
      <c r="F116" s="15">
        <v>5137</v>
      </c>
      <c r="G116" s="23" t="s">
        <v>174</v>
      </c>
      <c r="H116" s="16">
        <v>432</v>
      </c>
      <c r="I116" s="48">
        <v>-30</v>
      </c>
      <c r="J116" s="16">
        <f>H116+I116</f>
        <v>402</v>
      </c>
      <c r="L116" s="1"/>
    </row>
    <row r="117" spans="1:12" ht="12.95" customHeight="1">
      <c r="A117" s="142" t="s">
        <v>207</v>
      </c>
      <c r="B117" s="139" t="s">
        <v>189</v>
      </c>
      <c r="C117" s="136" t="s">
        <v>12</v>
      </c>
      <c r="D117" s="82"/>
      <c r="E117" s="81">
        <v>2223</v>
      </c>
      <c r="F117" s="81">
        <v>5139</v>
      </c>
      <c r="G117" s="82" t="s">
        <v>188</v>
      </c>
      <c r="H117" s="140">
        <v>0</v>
      </c>
      <c r="I117" s="103">
        <v>90</v>
      </c>
      <c r="J117" s="140">
        <f aca="true" t="shared" si="9" ref="J117">H117+I117</f>
        <v>90</v>
      </c>
      <c r="L117" s="1"/>
    </row>
    <row r="118" spans="1:12" ht="12.95" customHeight="1">
      <c r="A118" s="143" t="s">
        <v>208</v>
      </c>
      <c r="B118" s="14" t="s">
        <v>191</v>
      </c>
      <c r="C118" s="14"/>
      <c r="D118" s="14"/>
      <c r="E118" s="15">
        <v>3421</v>
      </c>
      <c r="F118" s="15">
        <v>5171</v>
      </c>
      <c r="G118" s="23" t="s">
        <v>190</v>
      </c>
      <c r="H118" s="31">
        <v>1500</v>
      </c>
      <c r="I118" s="17">
        <v>-225</v>
      </c>
      <c r="J118" s="16">
        <f t="shared" si="8"/>
        <v>1275</v>
      </c>
      <c r="L118" s="1"/>
    </row>
    <row r="119" spans="1:12" ht="12.95" customHeight="1">
      <c r="A119" s="179" t="s">
        <v>209</v>
      </c>
      <c r="B119" s="109" t="s">
        <v>194</v>
      </c>
      <c r="C119" s="109"/>
      <c r="D119" s="109"/>
      <c r="E119" s="78">
        <v>3113</v>
      </c>
      <c r="F119" s="78">
        <v>5331</v>
      </c>
      <c r="G119" s="79" t="s">
        <v>49</v>
      </c>
      <c r="H119" s="110">
        <v>7457</v>
      </c>
      <c r="I119" s="88">
        <v>304</v>
      </c>
      <c r="J119" s="110">
        <f t="shared" si="8"/>
        <v>7761</v>
      </c>
      <c r="L119" s="1"/>
    </row>
    <row r="120" spans="1:12" ht="12.95" customHeight="1">
      <c r="A120" s="179"/>
      <c r="B120" s="109" t="s">
        <v>195</v>
      </c>
      <c r="C120" s="109"/>
      <c r="D120" s="109"/>
      <c r="E120" s="78">
        <v>3639</v>
      </c>
      <c r="F120" s="78">
        <v>5171</v>
      </c>
      <c r="G120" s="79" t="s">
        <v>21</v>
      </c>
      <c r="H120" s="110">
        <v>14042.28</v>
      </c>
      <c r="I120" s="88">
        <v>-304</v>
      </c>
      <c r="J120" s="110">
        <f t="shared" si="8"/>
        <v>13738.28</v>
      </c>
      <c r="L120" s="1"/>
    </row>
    <row r="121" spans="5:12" ht="12.95" customHeight="1">
      <c r="E121" s="167" t="s">
        <v>80</v>
      </c>
      <c r="F121" s="168"/>
      <c r="G121" s="169"/>
      <c r="H121" s="56">
        <f>SUM(H48:H120)</f>
        <v>162401.90999999997</v>
      </c>
      <c r="I121" s="56">
        <f aca="true" t="shared" si="10" ref="I121:J121">SUM(I48:I120)</f>
        <v>9164.8</v>
      </c>
      <c r="J121" s="56">
        <f t="shared" si="10"/>
        <v>171566.70999999996</v>
      </c>
      <c r="L121" s="1"/>
    </row>
    <row r="122" spans="1:12" ht="12.95" customHeight="1">
      <c r="A122" s="57" t="s">
        <v>81</v>
      </c>
      <c r="E122" s="45"/>
      <c r="H122" s="46"/>
      <c r="I122" s="58"/>
      <c r="J122" s="59"/>
      <c r="L122" s="1"/>
    </row>
    <row r="123" spans="1:12" ht="12.95" customHeight="1">
      <c r="A123" s="156" t="s">
        <v>16</v>
      </c>
      <c r="B123" s="14" t="s">
        <v>135</v>
      </c>
      <c r="C123" s="15"/>
      <c r="D123" s="15"/>
      <c r="E123" s="15">
        <v>3639</v>
      </c>
      <c r="F123" s="15">
        <v>6121</v>
      </c>
      <c r="G123" s="23" t="s">
        <v>133</v>
      </c>
      <c r="H123" s="16">
        <v>256</v>
      </c>
      <c r="I123" s="17">
        <v>-30</v>
      </c>
      <c r="J123" s="16">
        <f>H123+I123</f>
        <v>226</v>
      </c>
      <c r="L123" s="1"/>
    </row>
    <row r="124" spans="1:12" ht="12.95" customHeight="1">
      <c r="A124" s="157"/>
      <c r="B124" s="14" t="s">
        <v>141</v>
      </c>
      <c r="C124" s="24"/>
      <c r="D124" s="23"/>
      <c r="E124" s="15">
        <v>3113</v>
      </c>
      <c r="F124" s="15">
        <v>6121</v>
      </c>
      <c r="G124" s="23" t="s">
        <v>84</v>
      </c>
      <c r="H124" s="16">
        <v>700</v>
      </c>
      <c r="I124" s="17">
        <v>-61.8</v>
      </c>
      <c r="J124" s="16">
        <f aca="true" t="shared" si="11" ref="J124:J131">H124+I124</f>
        <v>638.2</v>
      </c>
      <c r="L124" s="1"/>
    </row>
    <row r="125" spans="1:12" ht="12.95" customHeight="1">
      <c r="A125" s="157"/>
      <c r="B125" s="55" t="s">
        <v>144</v>
      </c>
      <c r="C125" s="24"/>
      <c r="D125" s="23"/>
      <c r="E125" s="15">
        <v>3113</v>
      </c>
      <c r="F125" s="15">
        <v>6121</v>
      </c>
      <c r="G125" s="23" t="s">
        <v>137</v>
      </c>
      <c r="H125" s="16">
        <v>600</v>
      </c>
      <c r="I125" s="17">
        <v>60</v>
      </c>
      <c r="J125" s="16">
        <f t="shared" si="11"/>
        <v>660</v>
      </c>
      <c r="L125" s="1"/>
    </row>
    <row r="126" spans="1:12" ht="12.75" customHeight="1">
      <c r="A126" s="157"/>
      <c r="B126" s="55" t="s">
        <v>145</v>
      </c>
      <c r="C126" s="24"/>
      <c r="D126" s="23"/>
      <c r="E126" s="15">
        <v>3429</v>
      </c>
      <c r="F126" s="15">
        <v>6121</v>
      </c>
      <c r="G126" s="23" t="s">
        <v>138</v>
      </c>
      <c r="H126" s="16">
        <v>1500</v>
      </c>
      <c r="I126" s="17">
        <v>-70</v>
      </c>
      <c r="J126" s="16">
        <f t="shared" si="11"/>
        <v>1430</v>
      </c>
      <c r="L126" s="1"/>
    </row>
    <row r="127" spans="1:12" ht="12.75" customHeight="1">
      <c r="A127" s="157"/>
      <c r="B127" s="55" t="s">
        <v>164</v>
      </c>
      <c r="C127" s="24"/>
      <c r="D127" s="23"/>
      <c r="E127" s="15">
        <v>3611</v>
      </c>
      <c r="F127" s="15">
        <v>6121</v>
      </c>
      <c r="G127" s="23" t="s">
        <v>139</v>
      </c>
      <c r="H127" s="16">
        <v>950</v>
      </c>
      <c r="I127" s="17">
        <v>70</v>
      </c>
      <c r="J127" s="16">
        <f t="shared" si="11"/>
        <v>1020</v>
      </c>
      <c r="L127" s="1"/>
    </row>
    <row r="128" spans="1:12" ht="12.75" customHeight="1">
      <c r="A128" s="172" t="s">
        <v>22</v>
      </c>
      <c r="B128" s="14" t="s">
        <v>152</v>
      </c>
      <c r="C128" s="24"/>
      <c r="D128" s="23"/>
      <c r="E128" s="15">
        <v>2221</v>
      </c>
      <c r="F128" s="15">
        <v>6121</v>
      </c>
      <c r="G128" s="23" t="s">
        <v>146</v>
      </c>
      <c r="H128" s="16">
        <v>11883.56</v>
      </c>
      <c r="I128" s="17">
        <v>1015</v>
      </c>
      <c r="J128" s="16">
        <f t="shared" si="11"/>
        <v>12898.56</v>
      </c>
      <c r="L128" s="1"/>
    </row>
    <row r="129" spans="1:12" ht="12.75" customHeight="1">
      <c r="A129" s="172"/>
      <c r="B129" s="14" t="s">
        <v>151</v>
      </c>
      <c r="C129" s="24"/>
      <c r="D129" s="23"/>
      <c r="E129" s="15">
        <v>2212</v>
      </c>
      <c r="F129" s="15">
        <v>6121</v>
      </c>
      <c r="G129" s="23" t="s">
        <v>147</v>
      </c>
      <c r="H129" s="16">
        <v>631.05</v>
      </c>
      <c r="I129" s="17">
        <v>9</v>
      </c>
      <c r="J129" s="16">
        <f t="shared" si="11"/>
        <v>640.05</v>
      </c>
      <c r="L129" s="1"/>
    </row>
    <row r="130" spans="1:12" ht="12.75" customHeight="1">
      <c r="A130" s="172"/>
      <c r="B130" s="14" t="s">
        <v>150</v>
      </c>
      <c r="C130" s="24"/>
      <c r="D130" s="23"/>
      <c r="E130" s="15">
        <v>3421</v>
      </c>
      <c r="F130" s="15">
        <v>6121</v>
      </c>
      <c r="G130" s="23" t="s">
        <v>83</v>
      </c>
      <c r="H130" s="16">
        <v>8260</v>
      </c>
      <c r="I130" s="17">
        <v>-8000</v>
      </c>
      <c r="J130" s="16">
        <f t="shared" si="11"/>
        <v>260</v>
      </c>
      <c r="L130" s="1"/>
    </row>
    <row r="131" spans="1:12" ht="12.75" customHeight="1">
      <c r="A131" s="172"/>
      <c r="B131" s="14" t="s">
        <v>148</v>
      </c>
      <c r="C131" s="24"/>
      <c r="D131" s="23"/>
      <c r="E131" s="15">
        <v>2212</v>
      </c>
      <c r="F131" s="15">
        <v>6121</v>
      </c>
      <c r="G131" s="23" t="s">
        <v>82</v>
      </c>
      <c r="H131" s="16">
        <v>2200</v>
      </c>
      <c r="I131" s="17">
        <v>-2000</v>
      </c>
      <c r="J131" s="16">
        <f t="shared" si="11"/>
        <v>200</v>
      </c>
      <c r="L131" s="1"/>
    </row>
    <row r="132" spans="1:12" ht="12.75" customHeight="1">
      <c r="A132" s="141" t="s">
        <v>46</v>
      </c>
      <c r="B132" s="14" t="s">
        <v>201</v>
      </c>
      <c r="C132" s="15"/>
      <c r="D132" s="15"/>
      <c r="E132" s="15">
        <v>5311</v>
      </c>
      <c r="F132" s="15">
        <v>6122</v>
      </c>
      <c r="G132" s="23" t="s">
        <v>174</v>
      </c>
      <c r="H132" s="16">
        <v>84</v>
      </c>
      <c r="I132" s="17">
        <v>96</v>
      </c>
      <c r="J132" s="16">
        <f>H132+I132</f>
        <v>180</v>
      </c>
      <c r="L132" s="1"/>
    </row>
    <row r="133" spans="1:12" ht="12.75" customHeight="1">
      <c r="A133" s="143" t="s">
        <v>78</v>
      </c>
      <c r="B133" s="14" t="s">
        <v>200</v>
      </c>
      <c r="C133" s="24"/>
      <c r="D133" s="23"/>
      <c r="E133" s="15">
        <v>2223</v>
      </c>
      <c r="F133" s="15">
        <v>6122</v>
      </c>
      <c r="G133" s="23" t="s">
        <v>188</v>
      </c>
      <c r="H133" s="16">
        <v>90</v>
      </c>
      <c r="I133" s="17">
        <v>-90</v>
      </c>
      <c r="J133" s="16">
        <f aca="true" t="shared" si="12" ref="J133:J134">H133+I133</f>
        <v>0</v>
      </c>
      <c r="L133" s="1"/>
    </row>
    <row r="134" spans="1:12" ht="12.75" customHeight="1">
      <c r="A134" s="135" t="s">
        <v>79</v>
      </c>
      <c r="B134" s="80" t="s">
        <v>199</v>
      </c>
      <c r="C134" s="136" t="s">
        <v>12</v>
      </c>
      <c r="D134" s="82"/>
      <c r="E134" s="81">
        <v>3421</v>
      </c>
      <c r="F134" s="81">
        <v>6121</v>
      </c>
      <c r="G134" s="82" t="s">
        <v>190</v>
      </c>
      <c r="H134" s="83">
        <v>0</v>
      </c>
      <c r="I134" s="103">
        <v>225</v>
      </c>
      <c r="J134" s="137">
        <f t="shared" si="12"/>
        <v>225</v>
      </c>
      <c r="L134" s="1"/>
    </row>
    <row r="135" spans="1:12" ht="12.75" customHeight="1">
      <c r="A135" s="42"/>
      <c r="E135" s="170" t="s">
        <v>85</v>
      </c>
      <c r="F135" s="170"/>
      <c r="G135" s="170"/>
      <c r="H135" s="35">
        <f>SUM(H123:H134)</f>
        <v>27154.61</v>
      </c>
      <c r="I135" s="35">
        <f aca="true" t="shared" si="13" ref="I135:J135">SUM(I123:I134)</f>
        <v>-8776.8</v>
      </c>
      <c r="J135" s="35">
        <f t="shared" si="13"/>
        <v>18377.809999999998</v>
      </c>
      <c r="L135" s="1"/>
    </row>
    <row r="136" spans="1:12" ht="15">
      <c r="A136" s="42"/>
      <c r="B136" s="41"/>
      <c r="C136" s="42"/>
      <c r="D136" s="42"/>
      <c r="E136" s="60"/>
      <c r="F136" s="60"/>
      <c r="G136" s="61"/>
      <c r="H136" s="62"/>
      <c r="I136" s="63"/>
      <c r="J136" s="64"/>
      <c r="L136" s="1"/>
    </row>
    <row r="137" spans="2:12" ht="15">
      <c r="B137" s="4" t="s">
        <v>86</v>
      </c>
      <c r="E137" s="176" t="s">
        <v>56</v>
      </c>
      <c r="F137" s="177"/>
      <c r="G137" s="177"/>
      <c r="H137" s="178"/>
      <c r="I137" s="65">
        <f>I43</f>
        <v>-290.8400000000004</v>
      </c>
      <c r="J137" s="65"/>
      <c r="L137" s="1"/>
    </row>
    <row r="138" spans="5:12" ht="15">
      <c r="E138" s="176" t="s">
        <v>87</v>
      </c>
      <c r="F138" s="177"/>
      <c r="G138" s="177"/>
      <c r="H138" s="178"/>
      <c r="I138" s="65">
        <f>I121+I44</f>
        <v>8485.96</v>
      </c>
      <c r="J138" s="14"/>
      <c r="L138" s="1"/>
    </row>
    <row r="139" spans="5:12" ht="15">
      <c r="E139" s="176" t="s">
        <v>88</v>
      </c>
      <c r="F139" s="177"/>
      <c r="G139" s="177"/>
      <c r="H139" s="178"/>
      <c r="I139" s="65">
        <f>I135+I45</f>
        <v>-8776.8</v>
      </c>
      <c r="J139" s="18"/>
      <c r="L139" s="1"/>
    </row>
    <row r="140" spans="5:12" ht="15">
      <c r="E140" s="176" t="s">
        <v>89</v>
      </c>
      <c r="F140" s="177"/>
      <c r="G140" s="177"/>
      <c r="H140" s="178"/>
      <c r="I140" s="65">
        <f>I138+I139</f>
        <v>-290.84000000000015</v>
      </c>
      <c r="J140" s="18"/>
      <c r="L140" s="1"/>
    </row>
    <row r="141" spans="5:12" ht="15">
      <c r="E141" s="173" t="s">
        <v>90</v>
      </c>
      <c r="F141" s="174"/>
      <c r="G141" s="174"/>
      <c r="H141" s="175"/>
      <c r="I141" s="65">
        <f>I137-I140</f>
        <v>0</v>
      </c>
      <c r="J141" s="18"/>
      <c r="L141" s="1"/>
    </row>
    <row r="142" spans="5:12" ht="15">
      <c r="E142" s="173" t="s">
        <v>91</v>
      </c>
      <c r="F142" s="174"/>
      <c r="G142" s="174"/>
      <c r="H142" s="175"/>
      <c r="I142" s="65">
        <v>0</v>
      </c>
      <c r="J142" s="18"/>
      <c r="L142" s="1"/>
    </row>
    <row r="143" spans="5:12" ht="15">
      <c r="E143" s="30" t="s">
        <v>210</v>
      </c>
      <c r="H143" s="66">
        <v>44160</v>
      </c>
      <c r="J143" s="66">
        <v>44174</v>
      </c>
      <c r="L143" s="1"/>
    </row>
    <row r="144" spans="2:12" ht="15">
      <c r="B144" s="4" t="s">
        <v>93</v>
      </c>
      <c r="E144" s="67" t="s">
        <v>94</v>
      </c>
      <c r="F144" s="10"/>
      <c r="G144" s="68"/>
      <c r="H144" s="69">
        <v>518999.33</v>
      </c>
      <c r="I144" s="65">
        <f>I137</f>
        <v>-290.8400000000004</v>
      </c>
      <c r="J144" s="65">
        <f aca="true" t="shared" si="14" ref="J144:J146">H144+I144</f>
        <v>518708.49</v>
      </c>
      <c r="L144" s="1"/>
    </row>
    <row r="145" spans="5:12" ht="15">
      <c r="E145" s="70" t="s">
        <v>87</v>
      </c>
      <c r="F145" s="71"/>
      <c r="G145" s="55"/>
      <c r="H145" s="72">
        <v>407894.29</v>
      </c>
      <c r="I145" s="65">
        <f>I138</f>
        <v>8485.96</v>
      </c>
      <c r="J145" s="18">
        <f t="shared" si="14"/>
        <v>416380.25</v>
      </c>
      <c r="L145" s="1"/>
    </row>
    <row r="146" spans="5:12" ht="15">
      <c r="E146" s="40" t="s">
        <v>88</v>
      </c>
      <c r="G146" s="73"/>
      <c r="H146" s="72">
        <v>126105.04</v>
      </c>
      <c r="I146" s="65">
        <f>I139</f>
        <v>-8776.8</v>
      </c>
      <c r="J146" s="18">
        <f t="shared" si="14"/>
        <v>117328.23999999999</v>
      </c>
      <c r="L146" s="1"/>
    </row>
    <row r="147" spans="5:12" ht="15">
      <c r="E147" s="74" t="s">
        <v>96</v>
      </c>
      <c r="F147" s="71"/>
      <c r="G147" s="55"/>
      <c r="H147" s="65">
        <f>H145+H146</f>
        <v>533999.33</v>
      </c>
      <c r="I147" s="65">
        <f>SUM(I145:I146)</f>
        <v>-290.84000000000015</v>
      </c>
      <c r="J147" s="65">
        <f>SUM(J145:J146)</f>
        <v>533708.49</v>
      </c>
      <c r="L147" s="1"/>
    </row>
    <row r="148" spans="5:12" ht="15">
      <c r="E148" s="40" t="s">
        <v>60</v>
      </c>
      <c r="G148" s="73"/>
      <c r="H148" s="18">
        <f>H144-H147</f>
        <v>-14999.999999999942</v>
      </c>
      <c r="I148" s="65">
        <f>I144-I147</f>
        <v>0</v>
      </c>
      <c r="J148" s="18">
        <f>J144-J147</f>
        <v>-15000</v>
      </c>
      <c r="L148" s="1"/>
    </row>
    <row r="149" spans="2:12" ht="15">
      <c r="B149" s="66" t="s">
        <v>95</v>
      </c>
      <c r="E149" s="74" t="s">
        <v>97</v>
      </c>
      <c r="F149" s="71"/>
      <c r="G149" s="55"/>
      <c r="H149" s="75">
        <v>15000</v>
      </c>
      <c r="I149" s="65">
        <v>0</v>
      </c>
      <c r="J149" s="65">
        <f>H149+I149</f>
        <v>15000</v>
      </c>
      <c r="L149" s="1"/>
    </row>
    <row r="152" spans="3:12" ht="15">
      <c r="C152" s="1"/>
      <c r="D152" s="1"/>
      <c r="L152" s="1"/>
    </row>
    <row r="153" spans="3:12" ht="15">
      <c r="C153" s="1"/>
      <c r="D153" s="1"/>
      <c r="L153" s="1"/>
    </row>
    <row r="154" spans="3:12" ht="15">
      <c r="C154" s="1"/>
      <c r="D154" s="1"/>
      <c r="L154" s="1"/>
    </row>
    <row r="155" spans="3:12" ht="15">
      <c r="C155" s="1"/>
      <c r="D155" s="1"/>
      <c r="L155" s="1"/>
    </row>
    <row r="156" spans="3:12" ht="15">
      <c r="C156" s="1"/>
      <c r="D156" s="1"/>
      <c r="L156" s="1"/>
    </row>
  </sheetData>
  <mergeCells count="37">
    <mergeCell ref="E142:H142"/>
    <mergeCell ref="A105:A107"/>
    <mergeCell ref="A108:A111"/>
    <mergeCell ref="E121:G121"/>
    <mergeCell ref="A123:A127"/>
    <mergeCell ref="A128:A131"/>
    <mergeCell ref="E135:G135"/>
    <mergeCell ref="A113:A116"/>
    <mergeCell ref="A119:A120"/>
    <mergeCell ref="E137:H137"/>
    <mergeCell ref="E138:H138"/>
    <mergeCell ref="E139:H139"/>
    <mergeCell ref="E140:H140"/>
    <mergeCell ref="E141:H141"/>
    <mergeCell ref="A84:A104"/>
    <mergeCell ref="A23:A26"/>
    <mergeCell ref="A27:A28"/>
    <mergeCell ref="E43:G43"/>
    <mergeCell ref="E44:G44"/>
    <mergeCell ref="E45:G45"/>
    <mergeCell ref="E46:G46"/>
    <mergeCell ref="A41:A42"/>
    <mergeCell ref="A48:A57"/>
    <mergeCell ref="A58:A70"/>
    <mergeCell ref="A71:A72"/>
    <mergeCell ref="A73:A79"/>
    <mergeCell ref="A80:A83"/>
    <mergeCell ref="B2:B3"/>
    <mergeCell ref="E2:E3"/>
    <mergeCell ref="F2:F3"/>
    <mergeCell ref="G2:G3"/>
    <mergeCell ref="A5:A8"/>
    <mergeCell ref="A9:A22"/>
    <mergeCell ref="A29:A31"/>
    <mergeCell ref="A32:A34"/>
    <mergeCell ref="A35:A36"/>
    <mergeCell ref="A37:A40"/>
  </mergeCells>
  <conditionalFormatting sqref="C43:D45 B1:B2">
    <cfRule type="expression" priority="18" dxfId="2" stopIfTrue="1">
      <formula>#REF!="Y"</formula>
    </cfRule>
  </conditionalFormatting>
  <conditionalFormatting sqref="C43:D45 B1:B2">
    <cfRule type="expression" priority="17" dxfId="1" stopIfTrue="1">
      <formula>#REF!="T"</formula>
    </cfRule>
  </conditionalFormatting>
  <conditionalFormatting sqref="C43:D45 B1:B2">
    <cfRule type="expression" priority="16" dxfId="0" stopIfTrue="1">
      <formula>#REF!="Z"</formula>
    </cfRule>
  </conditionalFormatting>
  <conditionalFormatting sqref="H218">
    <cfRule type="expression" priority="15" dxfId="2" stopIfTrue="1">
      <formula>$J217="Y"</formula>
    </cfRule>
  </conditionalFormatting>
  <conditionalFormatting sqref="H218">
    <cfRule type="expression" priority="14" dxfId="1" stopIfTrue="1">
      <formula>$J217="T"</formula>
    </cfRule>
  </conditionalFormatting>
  <conditionalFormatting sqref="H218">
    <cfRule type="expression" priority="13" dxfId="0" stopIfTrue="1">
      <formula>$J217="Z"</formula>
    </cfRule>
  </conditionalFormatting>
  <conditionalFormatting sqref="H219">
    <cfRule type="expression" priority="12" dxfId="2" stopIfTrue="1">
      <formula>$J218="Y"</formula>
    </cfRule>
  </conditionalFormatting>
  <conditionalFormatting sqref="H219">
    <cfRule type="expression" priority="11" dxfId="1" stopIfTrue="1">
      <formula>$J218="T"</formula>
    </cfRule>
  </conditionalFormatting>
  <conditionalFormatting sqref="H219">
    <cfRule type="expression" priority="10" dxfId="0" stopIfTrue="1">
      <formula>$J218="Z"</formula>
    </cfRule>
  </conditionalFormatting>
  <conditionalFormatting sqref="H220">
    <cfRule type="expression" priority="9" dxfId="2" stopIfTrue="1">
      <formula>$J219="Y"</formula>
    </cfRule>
  </conditionalFormatting>
  <conditionalFormatting sqref="H220">
    <cfRule type="expression" priority="8" dxfId="1" stopIfTrue="1">
      <formula>$J219="T"</formula>
    </cfRule>
  </conditionalFormatting>
  <conditionalFormatting sqref="H220">
    <cfRule type="expression" priority="7" dxfId="0" stopIfTrue="1">
      <formula>$J219="Z"</formula>
    </cfRule>
  </conditionalFormatting>
  <conditionalFormatting sqref="B1:B2">
    <cfRule type="expression" priority="6" dxfId="2" stopIfTrue="1">
      <formula>#REF!="Y"</formula>
    </cfRule>
  </conditionalFormatting>
  <conditionalFormatting sqref="B1:B2">
    <cfRule type="expression" priority="5" dxfId="1" stopIfTrue="1">
      <formula>#REF!="T"</formula>
    </cfRule>
  </conditionalFormatting>
  <conditionalFormatting sqref="B1:B2">
    <cfRule type="expression" priority="4" dxfId="0" stopIfTrue="1">
      <formula>#REF!="Z"</formula>
    </cfRule>
  </conditionalFormatting>
  <conditionalFormatting sqref="H144:H146">
    <cfRule type="expression" priority="3" dxfId="2" stopIfTrue="1">
      <formula>$J144="Y"</formula>
    </cfRule>
  </conditionalFormatting>
  <conditionalFormatting sqref="H144:H146">
    <cfRule type="expression" priority="2" dxfId="1" stopIfTrue="1">
      <formula>$J144="T"</formula>
    </cfRule>
  </conditionalFormatting>
  <conditionalFormatting sqref="H144:H146">
    <cfRule type="expression" priority="1" dxfId="0" stopIfTrue="1">
      <formula>$J144="Z"</formula>
    </cfRule>
  </conditionalFormatting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Lörinczová Hana</dc:creator>
  <cp:keywords/>
  <dc:description/>
  <cp:lastModifiedBy>stetkarova</cp:lastModifiedBy>
  <cp:lastPrinted>2020-12-10T06:24:19Z</cp:lastPrinted>
  <dcterms:created xsi:type="dcterms:W3CDTF">2020-11-30T08:59:01Z</dcterms:created>
  <dcterms:modified xsi:type="dcterms:W3CDTF">2020-12-16T06:51:22Z</dcterms:modified>
  <cp:category/>
  <cp:version/>
  <cp:contentType/>
  <cp:contentStatus/>
</cp:coreProperties>
</file>