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2"/>
  </bookViews>
  <sheets>
    <sheet name="RMO 17.3.2021" sheetId="1" r:id="rId1"/>
    <sheet name="Dodatek" sheetId="2" r:id="rId2"/>
    <sheet name="Schváleno 17.3.2021" sheetId="3" r:id="rId3"/>
  </sheets>
  <calcPr calcId="124519"/>
</workbook>
</file>

<file path=xl/calcChain.xml><?xml version="1.0" encoding="utf-8"?>
<calcChain xmlns="http://schemas.openxmlformats.org/spreadsheetml/2006/main">
  <c r="I85" i="3"/>
  <c r="H85"/>
  <c r="J84"/>
  <c r="J83"/>
  <c r="J85" s="1"/>
  <c r="J82"/>
  <c r="J81"/>
  <c r="J80"/>
  <c r="J79"/>
  <c r="I61"/>
  <c r="I60"/>
  <c r="H61"/>
  <c r="H60"/>
  <c r="I59"/>
  <c r="I99" s="1"/>
  <c r="H59"/>
  <c r="J58"/>
  <c r="J57"/>
  <c r="J56"/>
  <c r="J55"/>
  <c r="J54"/>
  <c r="J53"/>
  <c r="J52"/>
  <c r="J51"/>
  <c r="J50"/>
  <c r="J49"/>
  <c r="J48"/>
  <c r="J47"/>
  <c r="J46"/>
  <c r="J45"/>
  <c r="J44"/>
  <c r="J43"/>
  <c r="H109"/>
  <c r="H110" s="1"/>
  <c r="I97"/>
  <c r="I104" s="1"/>
  <c r="I111" s="1"/>
  <c r="J111" s="1"/>
  <c r="J96"/>
  <c r="I94"/>
  <c r="H94"/>
  <c r="J93"/>
  <c r="J92"/>
  <c r="J91"/>
  <c r="J90"/>
  <c r="J89"/>
  <c r="J88"/>
  <c r="J87"/>
  <c r="J78"/>
  <c r="J77"/>
  <c r="J76"/>
  <c r="J75"/>
  <c r="J74"/>
  <c r="J73"/>
  <c r="J72"/>
  <c r="J71"/>
  <c r="J70"/>
  <c r="J69"/>
  <c r="J68"/>
  <c r="J67"/>
  <c r="J66"/>
  <c r="J65"/>
  <c r="J64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9" l="1"/>
  <c r="J60"/>
  <c r="J61"/>
  <c r="J62" s="1"/>
  <c r="I107"/>
  <c r="I100"/>
  <c r="H62"/>
  <c r="J94"/>
  <c r="I108"/>
  <c r="J108" s="1"/>
  <c r="I106"/>
  <c r="J107"/>
  <c r="J109" s="1"/>
  <c r="I101"/>
  <c r="I62"/>
  <c r="J36" i="2"/>
  <c r="I37"/>
  <c r="I21"/>
  <c r="H21"/>
  <c r="I20"/>
  <c r="H20"/>
  <c r="J16"/>
  <c r="J17"/>
  <c r="I102" i="3" l="1"/>
  <c r="I103" s="1"/>
  <c r="I109"/>
  <c r="I110" s="1"/>
  <c r="J106"/>
  <c r="J110" s="1"/>
  <c r="I22" i="2"/>
  <c r="H22"/>
  <c r="I34" l="1"/>
  <c r="H51"/>
  <c r="H52" s="1"/>
  <c r="I46"/>
  <c r="I53" s="1"/>
  <c r="J53" s="1"/>
  <c r="H34"/>
  <c r="J33"/>
  <c r="I31"/>
  <c r="H31"/>
  <c r="J30"/>
  <c r="J29"/>
  <c r="J28"/>
  <c r="J27"/>
  <c r="J26"/>
  <c r="J25"/>
  <c r="I41"/>
  <c r="J19"/>
  <c r="J18"/>
  <c r="J15"/>
  <c r="J14"/>
  <c r="J13"/>
  <c r="J12"/>
  <c r="J11"/>
  <c r="J10"/>
  <c r="J9"/>
  <c r="J8"/>
  <c r="J7"/>
  <c r="J6"/>
  <c r="J5"/>
  <c r="J22" s="1"/>
  <c r="J4"/>
  <c r="J21" l="1"/>
  <c r="J20"/>
  <c r="J34"/>
  <c r="I50"/>
  <c r="J50" s="1"/>
  <c r="I42"/>
  <c r="J31"/>
  <c r="I49"/>
  <c r="J49" s="1"/>
  <c r="H23"/>
  <c r="I48"/>
  <c r="I43"/>
  <c r="I23"/>
  <c r="J49" i="1"/>
  <c r="J51" i="2" l="1"/>
  <c r="I51"/>
  <c r="I52" s="1"/>
  <c r="I44"/>
  <c r="I45" s="1"/>
  <c r="J23"/>
  <c r="J48"/>
  <c r="J74" i="1"/>
  <c r="I75"/>
  <c r="I45"/>
  <c r="I44"/>
  <c r="I43"/>
  <c r="H45"/>
  <c r="H44"/>
  <c r="H43"/>
  <c r="J14"/>
  <c r="J13"/>
  <c r="J12"/>
  <c r="J11"/>
  <c r="J23"/>
  <c r="J22"/>
  <c r="J52" i="2" l="1"/>
  <c r="I72" i="1"/>
  <c r="H72"/>
  <c r="J68"/>
  <c r="J69"/>
  <c r="J70"/>
  <c r="J71"/>
  <c r="J62"/>
  <c r="J61"/>
  <c r="J66"/>
  <c r="J67"/>
  <c r="J65"/>
  <c r="J60"/>
  <c r="J72" l="1"/>
  <c r="J42"/>
  <c r="J41"/>
  <c r="J40"/>
  <c r="J39"/>
  <c r="J45" l="1"/>
  <c r="J53"/>
  <c r="J38" l="1"/>
  <c r="J37"/>
  <c r="J36"/>
  <c r="J58" l="1"/>
  <c r="J57"/>
  <c r="J51"/>
  <c r="J54"/>
  <c r="J55"/>
  <c r="J56"/>
  <c r="J35"/>
  <c r="J32" l="1"/>
  <c r="J33"/>
  <c r="J34"/>
  <c r="J29" l="1"/>
  <c r="J30"/>
  <c r="J31"/>
  <c r="J28"/>
  <c r="J27"/>
  <c r="J26"/>
  <c r="J25"/>
  <c r="J24"/>
  <c r="J20" l="1"/>
  <c r="I77" l="1"/>
  <c r="I63" l="1"/>
  <c r="I78" s="1"/>
  <c r="H63"/>
  <c r="J15" l="1"/>
  <c r="J16"/>
  <c r="J17"/>
  <c r="J18"/>
  <c r="J19"/>
  <c r="J21"/>
  <c r="J59" l="1"/>
  <c r="J52"/>
  <c r="J10" l="1"/>
  <c r="J9"/>
  <c r="J50" l="1"/>
  <c r="J6" l="1"/>
  <c r="J7"/>
  <c r="J8"/>
  <c r="J44" l="1"/>
  <c r="I46"/>
  <c r="H46"/>
  <c r="I82"/>
  <c r="I89" s="1"/>
  <c r="J89" s="1"/>
  <c r="J48"/>
  <c r="J63" s="1"/>
  <c r="H87"/>
  <c r="H88" s="1"/>
  <c r="J5"/>
  <c r="J43" s="1"/>
  <c r="I86" l="1"/>
  <c r="J86" s="1"/>
  <c r="I79"/>
  <c r="J46"/>
  <c r="I84"/>
  <c r="J84" l="1"/>
  <c r="I80"/>
  <c r="I81" s="1"/>
  <c r="I85"/>
  <c r="J85" s="1"/>
  <c r="J87" s="1"/>
  <c r="J88" l="1"/>
  <c r="I87"/>
  <c r="I88" s="1"/>
</calcChain>
</file>

<file path=xl/sharedStrings.xml><?xml version="1.0" encoding="utf-8"?>
<sst xmlns="http://schemas.openxmlformats.org/spreadsheetml/2006/main" count="617" uniqueCount="192">
  <si>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</si>
  <si>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</si>
  <si>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</si>
  <si>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</si>
  <si>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</si>
  <si>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</si>
  <si>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</si>
  <si>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</si>
  <si>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</si>
  <si>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</si>
  <si>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</si>
  <si>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</si>
  <si>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</si>
  <si>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</si>
  <si>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</si>
  <si>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</si>
  <si>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</si>
  <si>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</si>
  <si>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</si>
  <si>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</si>
  <si>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</si>
  <si>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</si>
  <si>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</si>
  <si>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</si>
  <si>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</si>
  <si>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</si>
  <si>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</si>
  <si>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</si>
  <si>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</si>
  <si>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</si>
  <si>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</si>
  <si>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</si>
  <si>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</si>
  <si>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</si>
  <si>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</si>
  <si>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</si>
  <si>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č. 1</t>
  </si>
  <si>
    <t>0521</t>
  </si>
  <si>
    <t>NZ</t>
  </si>
  <si>
    <t>0561</t>
  </si>
  <si>
    <t>0784</t>
  </si>
  <si>
    <t>0489</t>
  </si>
  <si>
    <t>0505</t>
  </si>
  <si>
    <t>0748</t>
  </si>
  <si>
    <t>Přijaté neinvestiční dary, sbírka - Otrokovice pomáhají potřebným - P</t>
  </si>
  <si>
    <t xml:space="preserve">Rozpočtové opatření č. 1/2021 - změna schváleného rozpočtu roku 2021 - březen  (údaje v tis. Kč) </t>
  </si>
  <si>
    <t>Příloha k us. č. RMO/xx/xx/21</t>
  </si>
  <si>
    <t>Otrokovice 17.3.2021</t>
  </si>
  <si>
    <t>0937</t>
  </si>
  <si>
    <t>Fin. dar Šance Olomouc o.p.s., IČ 70039704, výtěžek ze sb. us. č. ZMO/4/16/21 - V</t>
  </si>
  <si>
    <t>Fin. dar Naději, otrokovické o.p.s. IČ 29378800, výtěžek ze sb. us.č.ZMO/4/16/21 - V</t>
  </si>
  <si>
    <r>
      <t xml:space="preserve">Fin. dar Naději, pob. Otrokovice, IČ 00570931, výtěžek ze sb. </t>
    </r>
    <r>
      <rPr>
        <sz val="10"/>
        <rFont val="Arial CE"/>
        <charset val="238"/>
      </rPr>
      <t>us.č. ZMO/4/16/21 - V</t>
    </r>
  </si>
  <si>
    <r>
      <t xml:space="preserve">Fin. dar Nadaci "Národ dětem", IČ 48550256, výtěžek ze sb. </t>
    </r>
    <r>
      <rPr>
        <sz val="10"/>
        <rFont val="Arial CE"/>
        <charset val="238"/>
      </rPr>
      <t>us. č. ZMO/4/16/21 - V</t>
    </r>
  </si>
  <si>
    <r>
      <t xml:space="preserve">Fin. dar Nadaci "Krtek", IČ 25581228, výtěžek ze sb. </t>
    </r>
    <r>
      <rPr>
        <sz val="10"/>
        <rFont val="Arial CE"/>
        <charset val="238"/>
      </rPr>
      <t>us. č. ZMO/4/16/21 - V</t>
    </r>
  </si>
  <si>
    <t>0488</t>
  </si>
  <si>
    <t>0351</t>
  </si>
  <si>
    <t>0357</t>
  </si>
  <si>
    <t>00150</t>
  </si>
  <si>
    <t>0563</t>
  </si>
  <si>
    <t>4.</t>
  </si>
  <si>
    <t>Vratka dotace z r. 2020 STROP o.p.s., IČ 26590620</t>
  </si>
  <si>
    <t>0501</t>
  </si>
  <si>
    <t>Vratka dotace z r. 2020 Chratia Otr., Terénní služba rodinám s dětmi, IČ 46276262</t>
  </si>
  <si>
    <t>Vratka dotace z r. 2020 Chratia Otr., Dluhové poradenství Samaritán, IČ 46276262</t>
  </si>
  <si>
    <t>Vratka dotace z r. 2020 Chratia Otr., Noclehárna Samaritán, IČ 46276262</t>
  </si>
  <si>
    <t>Vratka dotace z r. 2020 Obl. spolek ČČK Zlín, IČ 00426326</t>
  </si>
  <si>
    <t>0448</t>
  </si>
  <si>
    <t>0600</t>
  </si>
  <si>
    <t>Posílení kontace - výdaje spojené s mimořád. událostí: vykolejení vlaku</t>
  </si>
  <si>
    <t>Nouzový stav - ochranné pomůcky</t>
  </si>
  <si>
    <t>0765</t>
  </si>
  <si>
    <t>0734</t>
  </si>
  <si>
    <t>Vratka dotace z r. 2020 SH ČMS sbor dob. hasičů Kvítkovice, IČ 65793056</t>
  </si>
  <si>
    <t xml:space="preserve">Nouzový stav - zdravotnický materiál </t>
  </si>
  <si>
    <t>Vratka dotace z r. 2020, AŠSK při ZŠ Mánesova, IČ 70914494</t>
  </si>
  <si>
    <t>1244</t>
  </si>
  <si>
    <t>Záštita ST - posílení fin. prostředků o vratky</t>
  </si>
  <si>
    <t>0445</t>
  </si>
  <si>
    <t>Fin. dar MORAVIAMAN TEAM z.s., IČ 26619261,výtěžek ze sb. us.č.ZMO/4/16/21-V</t>
  </si>
  <si>
    <t>0329</t>
  </si>
  <si>
    <t>SPOD nákup služeb</t>
  </si>
  <si>
    <t>SPOD nákup materiálu j.n.</t>
  </si>
  <si>
    <t xml:space="preserve">SPOD věcné dary </t>
  </si>
  <si>
    <t>SPOD DHM</t>
  </si>
  <si>
    <t>KD Baťov, nákup služeb - přesun na pol. 5171</t>
  </si>
  <si>
    <t>KD Baťov - výměna zámku ve vstupních dveřích</t>
  </si>
  <si>
    <t>7209</t>
  </si>
  <si>
    <t>MMR - předpokládaný příjem inv. dotace Bezbariérové úpravy zastávek</t>
  </si>
  <si>
    <t>MMR příjem dotace - podíl ze SR</t>
  </si>
  <si>
    <t xml:space="preserve">MMR příjem dotace - podíl EU </t>
  </si>
  <si>
    <t>2300</t>
  </si>
  <si>
    <t>Přírodní zahrada v ZŠ TGM</t>
  </si>
  <si>
    <t>Přírodní zahrada v ZŠ Trávníky</t>
  </si>
  <si>
    <t>2301</t>
  </si>
  <si>
    <t>2295</t>
  </si>
  <si>
    <t>Přírodní zahrada v ZŠ Mánesova</t>
  </si>
  <si>
    <t>8258</t>
  </si>
  <si>
    <t>SPOD cestovné</t>
  </si>
  <si>
    <t>SPOD zdrav. materiál (respirátory)</t>
  </si>
  <si>
    <t>5.</t>
  </si>
  <si>
    <t>P= příjmy   V= výdaje   NZ= nově zařazeno do R2021</t>
  </si>
  <si>
    <t>0128</t>
  </si>
  <si>
    <t xml:space="preserve">ORM Projekty nejb.let - přesun na org. 0324 údržby dětsk. hřišť a na nově zřízené org. </t>
  </si>
  <si>
    <t>ORM posílení org. TSO - údržba dětských hřišť</t>
  </si>
  <si>
    <t>0324</t>
  </si>
  <si>
    <t>ORM Zavedení nové org. Vodoteč Hrabůvka</t>
  </si>
  <si>
    <t>ORM  Zavedení nové org. ZŠ TGM rekonstrukce víceúčel. hřiště</t>
  </si>
  <si>
    <t>ORM  Zavedení nové org. Dopravní opratření Újezdy</t>
  </si>
  <si>
    <t>ORM  Zavedení nové org. Hasičská zbrojnice Kvítkovice</t>
  </si>
  <si>
    <t>ORM  Zavedení nové org. Revitalizace SA Trávníky</t>
  </si>
  <si>
    <t>ORM výsadba zeleně Dolní Chrast - pokr. z r. 2020, další etapa projektu</t>
  </si>
  <si>
    <t>0594</t>
  </si>
  <si>
    <t>ORM revitalizace fasády OB, přesun na pol. 6121</t>
  </si>
  <si>
    <t>2284</t>
  </si>
  <si>
    <t>ORM Revitalizace fasády OB přesun z 5171 na 6121</t>
  </si>
  <si>
    <t>6.</t>
  </si>
  <si>
    <t>SENIOR fin. vypořádání se SR - P</t>
  </si>
  <si>
    <t>SENIOR fin. vypořádání se SR - V</t>
  </si>
  <si>
    <t>0450</t>
  </si>
  <si>
    <t>OP VVV - příjem nei. dot. na realizaci projektu Zvýšení kvality vzdělávání v MŠ Otr. III (SR)</t>
  </si>
  <si>
    <t>OP VVV - příjem nei. dot. na realizaci projektu Zvýšení kvality vzdělávání v MŠ Otr. III (EU)</t>
  </si>
  <si>
    <t>Transfer nei. dot. na realizaci projektu Zvýšení kvality vzděláv. v MŠ Otrokovice III (SR)</t>
  </si>
  <si>
    <t>Transfer nein. dot. na realizaci projektu Zvýšení kvality vzděláv. v MŠ Otrokovice III (EU)</t>
  </si>
  <si>
    <t>7.</t>
  </si>
  <si>
    <t>8.</t>
  </si>
  <si>
    <t>0612</t>
  </si>
  <si>
    <t>00120</t>
  </si>
  <si>
    <t xml:space="preserve">ZK transfer nei. dot. pro DDM Sluníčko na Zajištění výuky dopravní výchovy … </t>
  </si>
  <si>
    <t xml:space="preserve">ZK příjem nei. dot. pro DDM Sluníčko na Zajištění výuky dopravní výchovy … </t>
  </si>
  <si>
    <t>0358</t>
  </si>
  <si>
    <t>0506</t>
  </si>
  <si>
    <t>Vratka dotace z r. 2020 Ženský pěvecký sbor Otrokovice, IČ 70800227</t>
  </si>
  <si>
    <t>Rekapitulace celkového rozpočtu města na rok 2021 včetně RO</t>
  </si>
  <si>
    <t>ZK transfer nein. dot. pro ZŠ Mánesova na realizaci projektu Na jedné lodi V.</t>
  </si>
  <si>
    <t>ZK příjem nein. dot. pro ZŠ Mánesova na realizaci projektu Na jedné lodi V.</t>
  </si>
  <si>
    <t>ZK příjem nein. dotace na realizaci projektu Společně za pozitivní klima školy (ZŠ TGM)</t>
  </si>
  <si>
    <t>ZK transfer nein. dotace na realizaci projektu Společně za pozitivní … pro ZŠ TGM</t>
  </si>
  <si>
    <t>Rezerva na investice</t>
  </si>
  <si>
    <t>Fin. prost. na humanitu - poskytnutí fin. daru Dětskému centru Zlín a STP Zlín</t>
  </si>
  <si>
    <t>Fin dar. Dětskému centru Zlín, př. org. IČ 00839281, dle us. RMO/7/4/21</t>
  </si>
  <si>
    <t>0494</t>
  </si>
  <si>
    <r>
      <t>Fin. dar Svazu těl. postižených v ČR Zlín, IČ 62181017, dle us.</t>
    </r>
    <r>
      <rPr>
        <sz val="10"/>
        <color rgb="FFFF0000"/>
        <rFont val="Arial"/>
        <family val="2"/>
        <charset val="238"/>
      </rPr>
      <t xml:space="preserve"> RMO/xx/xx/21</t>
    </r>
  </si>
  <si>
    <t xml:space="preserve">Rozpočtové opatření č. 1/2021 - DODATEK - březen  (údaje v tis. Kč) </t>
  </si>
  <si>
    <t>TEHOS nákup služeb - přesun na pol. 5151 (st. voda)</t>
  </si>
  <si>
    <t xml:space="preserve">TEHOS st. voda - zavedení nové pol. </t>
  </si>
  <si>
    <t>0720</t>
  </si>
  <si>
    <t>0518</t>
  </si>
  <si>
    <t>0169</t>
  </si>
  <si>
    <t>0565</t>
  </si>
  <si>
    <t>OŠK Neinv. dotace na zájmovou činnost v kultuře - přesun na PUBLICICTY s.r.o.</t>
  </si>
  <si>
    <t>OŠK Nein. dotace na činnost PUBLICITY s.r.o., IČ 25332881, dle us. č. RMO/10/4/21</t>
  </si>
  <si>
    <t>OŠK Fin. dar na činnost Klubu vojenských výsadkových veteránů, IČ 27025519</t>
  </si>
  <si>
    <t>OŠK Záštita ST - fin. dar Klubu výs. veteránů, IČ 27025519</t>
  </si>
  <si>
    <t>Přijetí Fin. daru od Continental Barum s.r.o. dle us. RMO/24/2/21</t>
  </si>
  <si>
    <t>0326</t>
  </si>
  <si>
    <t>Zavedení nové pol. 6122 za účelem pořízení mot. člunu pro SDH Otrokovice</t>
  </si>
  <si>
    <t>Příjem nein. dotace od ZK pro SENIOR, IČ 62180444, id.sl. 1373730, denní stacionář</t>
  </si>
  <si>
    <t>0483</t>
  </si>
  <si>
    <t>0480</t>
  </si>
  <si>
    <t>0470</t>
  </si>
  <si>
    <t>0452</t>
  </si>
  <si>
    <t>0481</t>
  </si>
  <si>
    <t>0482</t>
  </si>
  <si>
    <t>Transfer nein. dotace od ZK pro SENIOR, IČ 62180444, id.sl. 1373730, denní stacionář</t>
  </si>
  <si>
    <t xml:space="preserve">Příjem nein. dotace od ZK pro SENIOR, IČ 62180444, id.sl. 1869567, Domov pro seniory </t>
  </si>
  <si>
    <t xml:space="preserve">Transfer nein. dotace od ZK pro SENIOR, IČ 62180444, id.sl. 1869567, Domov pro seniory </t>
  </si>
  <si>
    <t xml:space="preserve">Příjem nein. dotace od ZK pro SENIOR, IČ 62180444, id.sl. 2119454, Peč. služba </t>
  </si>
  <si>
    <t xml:space="preserve">Transfer nein. dotace od ZK pro SENIOR, IČ 62180444, id.sl. 2119454, Peč. služba </t>
  </si>
  <si>
    <t>dosud</t>
  </si>
  <si>
    <t>nově</t>
  </si>
  <si>
    <t xml:space="preserve">Příjem nein. dotace od ZK pro SENIOR, IČ 62180444, id.sl. 3511015, Domov pro seniroy </t>
  </si>
  <si>
    <t>Transfer nein. dotace od ZK pro SENIOR, IČ 62180444, id.sl. 3511015, Domov pro seniory</t>
  </si>
  <si>
    <t xml:space="preserve">Příjem nein. dotace od ZK pro SENIOR, IČ 62180444, id.sl. 3940307, Odleh. služba </t>
  </si>
  <si>
    <t>Transfer nein. dotace od ZK pro SENIOR, IČ 62180444, id.sl. 3940307, Odleh. Služba</t>
  </si>
  <si>
    <t xml:space="preserve">Transfer nein. dotace od ZK pro SENIOR, IČ 62180444, id.sl. 6696436, DZR </t>
  </si>
  <si>
    <t xml:space="preserve">Příjem nein. dotace od ZK pro SENIOR, IČ 62180444, id.sl. 6696436, DZR </t>
  </si>
  <si>
    <t xml:space="preserve">Příjem nein. dotace od ZK pro SENIOR, IČ 62180444, id.sl. 7318632, Odl. služba </t>
  </si>
  <si>
    <t xml:space="preserve">Transfer nein. dotace od ZK pro SENIOR, IČ 62180444, id.sl. 7318632, Odl. služba </t>
  </si>
  <si>
    <t>Rekapitulace Rozpočtového opatření - dodatku</t>
  </si>
  <si>
    <t>Schv. rozpočet</t>
  </si>
  <si>
    <t>9.</t>
  </si>
  <si>
    <t>10.</t>
  </si>
  <si>
    <t>Fin. dar MORAVIAMAN TEAM z.s., IČ 26619261, výtěžek ze sb. us.č. ZMO/4/16/21-V</t>
  </si>
  <si>
    <t>OŠK Nein.dot.na čin. PUBLICITY s.r.o., IČ 25332881, dle us.č.RMO/10/4/21 (Stavba roku)</t>
  </si>
  <si>
    <t>OP VVV - příjem nein. dot. na realizaci projektu Zvýšení kvality vzdělávání v MŠ Otr. III (SR)</t>
  </si>
  <si>
    <t>Transfer nein. dot. na realizaci projektu Zvýšení kvality vzděláv. v MŠ Otrokovice III (SR)</t>
  </si>
  <si>
    <t>OP VVV - příjem nein. dot. na realizaci projektu Zvýšení kvality vzdělávání v MŠ Otr. III (EU)</t>
  </si>
  <si>
    <t xml:space="preserve">ZK příjem nein. dot. pro DDM Sluníčko na Zajištění výuky dopravní výchovy … </t>
  </si>
  <si>
    <t xml:space="preserve">ZK transfer nein. dot. pro DDM Sluníčko na Zajištění výuky dopravní výchovy … </t>
  </si>
  <si>
    <t>Fin. dar Svazu těl. postižených v ČR Zlín, IČ 62181017, dle us. RMO/33/5/21</t>
  </si>
  <si>
    <t>Příloha k us. č. RMO/34/5/21</t>
  </si>
  <si>
    <t>0001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</si>
</sst>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6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4" fontId="3" fillId="4" borderId="7" xfId="0" applyNumberFormat="1" applyFont="1" applyFill="1" applyBorder="1" applyAlignment="1">
      <alignment horizontal="right"/>
    </xf>
    <xf numFmtId="0" fontId="3" fillId="0" borderId="6" xfId="0" applyFont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4" fontId="2" fillId="4" borderId="7" xfId="0" applyNumberFormat="1" applyFont="1" applyFill="1" applyBorder="1"/>
    <xf numFmtId="0" fontId="2" fillId="0" borderId="6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4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0" fontId="3" fillId="0" borderId="8" xfId="0" applyFont="1" applyBorder="1"/>
    <xf numFmtId="4" fontId="3" fillId="0" borderId="5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0" fontId="3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2" fillId="0" borderId="3" xfId="0" applyFont="1" applyBorder="1"/>
    <xf numFmtId="4" fontId="2" fillId="3" borderId="8" xfId="1" applyNumberFormat="1" applyFont="1" applyFill="1" applyBorder="1" applyAlignment="1" applyProtection="1"/>
    <xf numFmtId="4" fontId="3" fillId="3" borderId="8" xfId="1" applyNumberFormat="1" applyFont="1" applyFill="1" applyBorder="1" applyAlignment="1" applyProtection="1"/>
    <xf numFmtId="4" fontId="2" fillId="0" borderId="4" xfId="0" applyNumberFormat="1" applyFont="1" applyBorder="1"/>
    <xf numFmtId="49" fontId="2" fillId="4" borderId="0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right"/>
    </xf>
    <xf numFmtId="4" fontId="2" fillId="4" borderId="13" xfId="0" applyNumberFormat="1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4" fontId="2" fillId="4" borderId="0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right"/>
    </xf>
    <xf numFmtId="4" fontId="2" fillId="5" borderId="5" xfId="0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left"/>
    </xf>
    <xf numFmtId="4" fontId="3" fillId="5" borderId="5" xfId="0" applyNumberFormat="1" applyFont="1" applyFill="1" applyBorder="1"/>
    <xf numFmtId="4" fontId="2" fillId="5" borderId="5" xfId="0" applyNumberFormat="1" applyFont="1" applyFill="1" applyBorder="1"/>
    <xf numFmtId="4" fontId="2" fillId="4" borderId="2" xfId="0" applyNumberFormat="1" applyFont="1" applyFill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5" xfId="0" applyFont="1" applyBorder="1" applyAlignment="1">
      <alignment horizontal="left"/>
    </xf>
    <xf numFmtId="4" fontId="2" fillId="0" borderId="6" xfId="0" applyNumberFormat="1" applyFont="1" applyBorder="1"/>
    <xf numFmtId="4" fontId="3" fillId="0" borderId="6" xfId="0" applyNumberFormat="1" applyFont="1" applyBorder="1"/>
    <xf numFmtId="14" fontId="3" fillId="0" borderId="13" xfId="0" applyNumberFormat="1" applyFont="1" applyBorder="1"/>
    <xf numFmtId="0" fontId="3" fillId="0" borderId="5" xfId="0" applyFont="1" applyFill="1" applyBorder="1" applyAlignment="1">
      <alignment horizontal="center" vertical="center"/>
    </xf>
    <xf numFmtId="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49" fontId="2" fillId="4" borderId="8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2" fillId="4" borderId="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10" xfId="2"/>
    <cellStyle name="normální 2" xfId="3"/>
  </cellStyles>
  <dxfs count="90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opLeftCell="A26" workbookViewId="0">
      <selection activeCell="E82" sqref="E82:H82"/>
    </sheetView>
  </sheetViews>
  <sheetFormatPr defaultRowHeight="12.75"/>
  <cols>
    <col min="1" max="1" width="4.5703125" style="4" customWidth="1"/>
    <col min="2" max="2" width="74.85546875" style="4" customWidth="1"/>
    <col min="3" max="3" width="3.85546875" style="54" customWidth="1"/>
    <col min="4" max="4" width="10" style="54" bestFit="1" customWidth="1"/>
    <col min="5" max="7" width="6.7109375" style="4" customWidth="1"/>
    <col min="8" max="8" width="10" style="4" customWidth="1"/>
    <col min="9" max="9" width="9" style="4" customWidth="1"/>
    <col min="10" max="10" width="10.140625" style="4" customWidth="1"/>
    <col min="11" max="11" width="11.7109375" style="4" customWidth="1"/>
    <col min="12" max="16384" width="9.140625" style="4"/>
  </cols>
  <sheetData>
    <row r="1" spans="1:10" ht="15">
      <c r="A1" s="1" t="s">
        <v>45</v>
      </c>
      <c r="B1" s="2"/>
      <c r="C1" s="3"/>
      <c r="D1" s="3"/>
      <c r="H1" s="80" t="s">
        <v>46</v>
      </c>
      <c r="I1" s="2"/>
      <c r="J1" s="1"/>
    </row>
    <row r="2" spans="1:10" s="2" customFormat="1">
      <c r="A2" s="5" t="s">
        <v>0</v>
      </c>
      <c r="B2" s="96" t="s">
        <v>1</v>
      </c>
      <c r="C2" s="5"/>
      <c r="D2" s="5" t="s">
        <v>2</v>
      </c>
      <c r="E2" s="96" t="s">
        <v>3</v>
      </c>
      <c r="F2" s="96" t="s">
        <v>4</v>
      </c>
      <c r="G2" s="96" t="s">
        <v>5</v>
      </c>
      <c r="H2" s="5" t="s">
        <v>6</v>
      </c>
      <c r="I2" s="5" t="s">
        <v>7</v>
      </c>
      <c r="J2" s="5" t="s">
        <v>8</v>
      </c>
    </row>
    <row r="3" spans="1:10" s="2" customFormat="1">
      <c r="A3" s="6" t="s">
        <v>9</v>
      </c>
      <c r="B3" s="97"/>
      <c r="C3" s="6"/>
      <c r="D3" s="6" t="s">
        <v>10</v>
      </c>
      <c r="E3" s="97"/>
      <c r="F3" s="97"/>
      <c r="G3" s="97"/>
      <c r="H3" s="6" t="s">
        <v>11</v>
      </c>
      <c r="I3" s="6" t="s">
        <v>36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01" t="s">
        <v>13</v>
      </c>
      <c r="B5" s="69" t="s">
        <v>119</v>
      </c>
      <c r="C5" s="70" t="s">
        <v>38</v>
      </c>
      <c r="D5" s="71">
        <v>103133063</v>
      </c>
      <c r="E5" s="71"/>
      <c r="F5" s="71">
        <v>4116</v>
      </c>
      <c r="G5" s="72" t="s">
        <v>55</v>
      </c>
      <c r="H5" s="73">
        <v>0</v>
      </c>
      <c r="I5" s="74">
        <v>149.28</v>
      </c>
      <c r="J5" s="76">
        <f>H5+I5</f>
        <v>149.28</v>
      </c>
    </row>
    <row r="6" spans="1:10" ht="12.95" customHeight="1">
      <c r="A6" s="101"/>
      <c r="B6" s="69" t="s">
        <v>120</v>
      </c>
      <c r="C6" s="70" t="s">
        <v>38</v>
      </c>
      <c r="D6" s="71">
        <v>103533063</v>
      </c>
      <c r="E6" s="71"/>
      <c r="F6" s="71">
        <v>4116</v>
      </c>
      <c r="G6" s="72" t="s">
        <v>55</v>
      </c>
      <c r="H6" s="73">
        <v>0</v>
      </c>
      <c r="I6" s="74">
        <v>845.93</v>
      </c>
      <c r="J6" s="76">
        <f t="shared" ref="J6:J14" si="0">H6+I6</f>
        <v>845.93</v>
      </c>
    </row>
    <row r="7" spans="1:10" ht="12.95" customHeight="1">
      <c r="A7" s="101"/>
      <c r="B7" s="69" t="s">
        <v>121</v>
      </c>
      <c r="C7" s="70" t="s">
        <v>38</v>
      </c>
      <c r="D7" s="71">
        <v>103133063</v>
      </c>
      <c r="E7" s="71">
        <v>3111</v>
      </c>
      <c r="F7" s="71">
        <v>5336</v>
      </c>
      <c r="G7" s="72" t="s">
        <v>55</v>
      </c>
      <c r="H7" s="73">
        <v>0</v>
      </c>
      <c r="I7" s="74">
        <v>149.28</v>
      </c>
      <c r="J7" s="76">
        <f t="shared" si="0"/>
        <v>149.28</v>
      </c>
    </row>
    <row r="8" spans="1:10" ht="12.95" customHeight="1">
      <c r="A8" s="101"/>
      <c r="B8" s="69" t="s">
        <v>122</v>
      </c>
      <c r="C8" s="70" t="s">
        <v>38</v>
      </c>
      <c r="D8" s="71">
        <v>103533063</v>
      </c>
      <c r="E8" s="71">
        <v>3111</v>
      </c>
      <c r="F8" s="71">
        <v>5336</v>
      </c>
      <c r="G8" s="72" t="s">
        <v>55</v>
      </c>
      <c r="H8" s="73">
        <v>0</v>
      </c>
      <c r="I8" s="74">
        <v>845.93</v>
      </c>
      <c r="J8" s="76">
        <f t="shared" si="0"/>
        <v>845.93</v>
      </c>
    </row>
    <row r="9" spans="1:10" ht="12.95" customHeight="1">
      <c r="A9" s="101" t="s">
        <v>14</v>
      </c>
      <c r="B9" s="69" t="s">
        <v>135</v>
      </c>
      <c r="C9" s="70" t="s">
        <v>38</v>
      </c>
      <c r="D9" s="72" t="s">
        <v>57</v>
      </c>
      <c r="E9" s="71"/>
      <c r="F9" s="71">
        <v>4122</v>
      </c>
      <c r="G9" s="72" t="s">
        <v>56</v>
      </c>
      <c r="H9" s="73">
        <v>0</v>
      </c>
      <c r="I9" s="74">
        <v>50</v>
      </c>
      <c r="J9" s="76">
        <f t="shared" si="0"/>
        <v>50</v>
      </c>
    </row>
    <row r="10" spans="1:10" ht="12.95" customHeight="1">
      <c r="A10" s="101"/>
      <c r="B10" s="69" t="s">
        <v>136</v>
      </c>
      <c r="C10" s="70" t="s">
        <v>38</v>
      </c>
      <c r="D10" s="72" t="s">
        <v>57</v>
      </c>
      <c r="E10" s="71">
        <v>3113</v>
      </c>
      <c r="F10" s="71">
        <v>5336</v>
      </c>
      <c r="G10" s="72" t="s">
        <v>56</v>
      </c>
      <c r="H10" s="73">
        <v>0</v>
      </c>
      <c r="I10" s="74">
        <v>50</v>
      </c>
      <c r="J10" s="76">
        <f t="shared" si="0"/>
        <v>50</v>
      </c>
    </row>
    <row r="11" spans="1:10" ht="12.95" customHeight="1">
      <c r="A11" s="101" t="s">
        <v>15</v>
      </c>
      <c r="B11" s="69" t="s">
        <v>128</v>
      </c>
      <c r="C11" s="70" t="s">
        <v>38</v>
      </c>
      <c r="D11" s="72" t="s">
        <v>126</v>
      </c>
      <c r="E11" s="71"/>
      <c r="F11" s="71">
        <v>4122</v>
      </c>
      <c r="G11" s="72" t="s">
        <v>125</v>
      </c>
      <c r="H11" s="73">
        <v>0</v>
      </c>
      <c r="I11" s="74">
        <v>9.24</v>
      </c>
      <c r="J11" s="76">
        <f t="shared" si="0"/>
        <v>9.24</v>
      </c>
    </row>
    <row r="12" spans="1:10" ht="12.95" customHeight="1">
      <c r="A12" s="101"/>
      <c r="B12" s="69" t="s">
        <v>127</v>
      </c>
      <c r="C12" s="70" t="s">
        <v>38</v>
      </c>
      <c r="D12" s="72" t="s">
        <v>126</v>
      </c>
      <c r="E12" s="71">
        <v>3421</v>
      </c>
      <c r="F12" s="71">
        <v>5336</v>
      </c>
      <c r="G12" s="72" t="s">
        <v>125</v>
      </c>
      <c r="H12" s="73">
        <v>0</v>
      </c>
      <c r="I12" s="74">
        <v>9.24</v>
      </c>
      <c r="J12" s="76">
        <f t="shared" si="0"/>
        <v>9.24</v>
      </c>
    </row>
    <row r="13" spans="1:10" ht="12.95" customHeight="1">
      <c r="A13" s="101" t="s">
        <v>59</v>
      </c>
      <c r="B13" s="69" t="s">
        <v>134</v>
      </c>
      <c r="C13" s="70" t="s">
        <v>38</v>
      </c>
      <c r="D13" s="72" t="s">
        <v>57</v>
      </c>
      <c r="E13" s="71"/>
      <c r="F13" s="71">
        <v>4122</v>
      </c>
      <c r="G13" s="72" t="s">
        <v>129</v>
      </c>
      <c r="H13" s="73">
        <v>0</v>
      </c>
      <c r="I13" s="74">
        <v>50</v>
      </c>
      <c r="J13" s="76">
        <f t="shared" si="0"/>
        <v>50</v>
      </c>
    </row>
    <row r="14" spans="1:10" ht="12.95" customHeight="1">
      <c r="A14" s="101"/>
      <c r="B14" s="69" t="s">
        <v>133</v>
      </c>
      <c r="C14" s="70" t="s">
        <v>38</v>
      </c>
      <c r="D14" s="72" t="s">
        <v>57</v>
      </c>
      <c r="E14" s="71">
        <v>3113</v>
      </c>
      <c r="F14" s="71">
        <v>5336</v>
      </c>
      <c r="G14" s="72" t="s">
        <v>129</v>
      </c>
      <c r="H14" s="73">
        <v>0</v>
      </c>
      <c r="I14" s="74">
        <v>50</v>
      </c>
      <c r="J14" s="76">
        <f t="shared" si="0"/>
        <v>50</v>
      </c>
    </row>
    <row r="15" spans="1:10" ht="12.95" customHeight="1">
      <c r="A15" s="101" t="s">
        <v>99</v>
      </c>
      <c r="B15" s="69" t="s">
        <v>44</v>
      </c>
      <c r="C15" s="70" t="s">
        <v>38</v>
      </c>
      <c r="D15" s="69"/>
      <c r="E15" s="71">
        <v>6171</v>
      </c>
      <c r="F15" s="71">
        <v>2321</v>
      </c>
      <c r="G15" s="71">
        <v>8267</v>
      </c>
      <c r="H15" s="73">
        <v>0</v>
      </c>
      <c r="I15" s="79">
        <v>101.4</v>
      </c>
      <c r="J15" s="76">
        <f t="shared" ref="J15:J42" si="1">H15+I15</f>
        <v>101.4</v>
      </c>
    </row>
    <row r="16" spans="1:10" ht="12.95" customHeight="1">
      <c r="A16" s="101"/>
      <c r="B16" s="69" t="s">
        <v>49</v>
      </c>
      <c r="C16" s="70" t="s">
        <v>38</v>
      </c>
      <c r="D16" s="72"/>
      <c r="E16" s="71">
        <v>3545</v>
      </c>
      <c r="F16" s="71">
        <v>5221</v>
      </c>
      <c r="G16" s="72" t="s">
        <v>39</v>
      </c>
      <c r="H16" s="73">
        <v>0</v>
      </c>
      <c r="I16" s="79">
        <v>20</v>
      </c>
      <c r="J16" s="76">
        <f t="shared" si="1"/>
        <v>20</v>
      </c>
    </row>
    <row r="17" spans="1:10" ht="12.95" customHeight="1">
      <c r="A17" s="101"/>
      <c r="B17" s="69" t="s">
        <v>50</v>
      </c>
      <c r="C17" s="70" t="s">
        <v>38</v>
      </c>
      <c r="D17" s="72"/>
      <c r="E17" s="71">
        <v>4225</v>
      </c>
      <c r="F17" s="71">
        <v>5221</v>
      </c>
      <c r="G17" s="72" t="s">
        <v>40</v>
      </c>
      <c r="H17" s="73">
        <v>0</v>
      </c>
      <c r="I17" s="79">
        <v>20</v>
      </c>
      <c r="J17" s="76">
        <f t="shared" si="1"/>
        <v>20</v>
      </c>
    </row>
    <row r="18" spans="1:10" ht="12.95" customHeight="1">
      <c r="A18" s="101"/>
      <c r="B18" s="75" t="s">
        <v>51</v>
      </c>
      <c r="C18" s="70" t="s">
        <v>38</v>
      </c>
      <c r="D18" s="69"/>
      <c r="E18" s="71">
        <v>4359</v>
      </c>
      <c r="F18" s="71">
        <v>5222</v>
      </c>
      <c r="G18" s="72" t="s">
        <v>42</v>
      </c>
      <c r="H18" s="76">
        <v>0</v>
      </c>
      <c r="I18" s="77">
        <v>20</v>
      </c>
      <c r="J18" s="76">
        <f t="shared" si="1"/>
        <v>20</v>
      </c>
    </row>
    <row r="19" spans="1:10" ht="12.95" customHeight="1">
      <c r="A19" s="101"/>
      <c r="B19" s="75" t="s">
        <v>52</v>
      </c>
      <c r="C19" s="70" t="s">
        <v>38</v>
      </c>
      <c r="D19" s="69"/>
      <c r="E19" s="71">
        <v>3543</v>
      </c>
      <c r="F19" s="71">
        <v>5229</v>
      </c>
      <c r="G19" s="72" t="s">
        <v>41</v>
      </c>
      <c r="H19" s="76">
        <v>0</v>
      </c>
      <c r="I19" s="77">
        <v>5</v>
      </c>
      <c r="J19" s="76">
        <f t="shared" si="1"/>
        <v>5</v>
      </c>
    </row>
    <row r="20" spans="1:10" ht="12.95" customHeight="1">
      <c r="A20" s="101"/>
      <c r="B20" s="75" t="s">
        <v>53</v>
      </c>
      <c r="C20" s="70" t="s">
        <v>38</v>
      </c>
      <c r="D20" s="69"/>
      <c r="E20" s="71">
        <v>3543</v>
      </c>
      <c r="F20" s="71">
        <v>5229</v>
      </c>
      <c r="G20" s="72" t="s">
        <v>48</v>
      </c>
      <c r="H20" s="76">
        <v>0</v>
      </c>
      <c r="I20" s="77">
        <v>16.399999999999999</v>
      </c>
      <c r="J20" s="76">
        <f t="shared" si="1"/>
        <v>16.399999999999999</v>
      </c>
    </row>
    <row r="21" spans="1:10" ht="12.95" customHeight="1">
      <c r="A21" s="101"/>
      <c r="B21" s="69" t="s">
        <v>78</v>
      </c>
      <c r="C21" s="70" t="s">
        <v>38</v>
      </c>
      <c r="D21" s="69"/>
      <c r="E21" s="71">
        <v>3543</v>
      </c>
      <c r="F21" s="71">
        <v>5222</v>
      </c>
      <c r="G21" s="72" t="s">
        <v>43</v>
      </c>
      <c r="H21" s="76">
        <v>0</v>
      </c>
      <c r="I21" s="77">
        <v>20</v>
      </c>
      <c r="J21" s="76">
        <f t="shared" si="1"/>
        <v>20</v>
      </c>
    </row>
    <row r="22" spans="1:10" ht="12.95" customHeight="1">
      <c r="A22" s="102" t="s">
        <v>115</v>
      </c>
      <c r="B22" s="69" t="s">
        <v>116</v>
      </c>
      <c r="C22" s="70" t="s">
        <v>38</v>
      </c>
      <c r="D22" s="69"/>
      <c r="E22" s="71">
        <v>6402</v>
      </c>
      <c r="F22" s="71">
        <v>2229</v>
      </c>
      <c r="G22" s="72" t="s">
        <v>118</v>
      </c>
      <c r="H22" s="76">
        <v>0</v>
      </c>
      <c r="I22" s="77">
        <v>45.29</v>
      </c>
      <c r="J22" s="76">
        <f t="shared" si="1"/>
        <v>45.29</v>
      </c>
    </row>
    <row r="23" spans="1:10" ht="12.95" customHeight="1">
      <c r="A23" s="104"/>
      <c r="B23" s="69" t="s">
        <v>117</v>
      </c>
      <c r="C23" s="70" t="s">
        <v>38</v>
      </c>
      <c r="D23" s="69"/>
      <c r="E23" s="71">
        <v>6402</v>
      </c>
      <c r="F23" s="71">
        <v>5364</v>
      </c>
      <c r="G23" s="72" t="s">
        <v>118</v>
      </c>
      <c r="H23" s="76">
        <v>0</v>
      </c>
      <c r="I23" s="77">
        <v>45.29</v>
      </c>
      <c r="J23" s="76">
        <f t="shared" si="1"/>
        <v>45.29</v>
      </c>
    </row>
    <row r="24" spans="1:10" ht="12.95" customHeight="1">
      <c r="A24" s="102" t="s">
        <v>123</v>
      </c>
      <c r="B24" s="69" t="s">
        <v>60</v>
      </c>
      <c r="C24" s="70" t="s">
        <v>38</v>
      </c>
      <c r="D24" s="69"/>
      <c r="E24" s="71">
        <v>4312</v>
      </c>
      <c r="F24" s="71">
        <v>2229</v>
      </c>
      <c r="G24" s="72" t="s">
        <v>58</v>
      </c>
      <c r="H24" s="76">
        <v>0</v>
      </c>
      <c r="I24" s="77">
        <v>2.74</v>
      </c>
      <c r="J24" s="76">
        <f t="shared" si="1"/>
        <v>2.74</v>
      </c>
    </row>
    <row r="25" spans="1:10" ht="12.95" customHeight="1">
      <c r="A25" s="103"/>
      <c r="B25" s="69" t="s">
        <v>62</v>
      </c>
      <c r="C25" s="70" t="s">
        <v>38</v>
      </c>
      <c r="D25" s="69"/>
      <c r="E25" s="71">
        <v>4378</v>
      </c>
      <c r="F25" s="71">
        <v>2229</v>
      </c>
      <c r="G25" s="72" t="s">
        <v>61</v>
      </c>
      <c r="H25" s="76">
        <v>0</v>
      </c>
      <c r="I25" s="77">
        <v>263.01</v>
      </c>
      <c r="J25" s="76">
        <f t="shared" si="1"/>
        <v>263.01</v>
      </c>
    </row>
    <row r="26" spans="1:10" ht="12.95" customHeight="1">
      <c r="A26" s="103"/>
      <c r="B26" s="69" t="s">
        <v>63</v>
      </c>
      <c r="C26" s="70" t="s">
        <v>38</v>
      </c>
      <c r="D26" s="69"/>
      <c r="E26" s="71">
        <v>4312</v>
      </c>
      <c r="F26" s="71">
        <v>2229</v>
      </c>
      <c r="G26" s="72" t="s">
        <v>61</v>
      </c>
      <c r="H26" s="76">
        <v>0</v>
      </c>
      <c r="I26" s="77">
        <v>6.34</v>
      </c>
      <c r="J26" s="76">
        <f t="shared" si="1"/>
        <v>6.34</v>
      </c>
    </row>
    <row r="27" spans="1:10" ht="12.95" customHeight="1">
      <c r="A27" s="103"/>
      <c r="B27" s="69" t="s">
        <v>64</v>
      </c>
      <c r="C27" s="70" t="s">
        <v>38</v>
      </c>
      <c r="D27" s="69"/>
      <c r="E27" s="71">
        <v>4374</v>
      </c>
      <c r="F27" s="71">
        <v>2229</v>
      </c>
      <c r="G27" s="72" t="s">
        <v>61</v>
      </c>
      <c r="H27" s="76">
        <v>0</v>
      </c>
      <c r="I27" s="77">
        <v>4.0599999999999996</v>
      </c>
      <c r="J27" s="76">
        <f t="shared" si="1"/>
        <v>4.0599999999999996</v>
      </c>
    </row>
    <row r="28" spans="1:10" ht="12.95" customHeight="1">
      <c r="A28" s="103"/>
      <c r="B28" s="69" t="s">
        <v>65</v>
      </c>
      <c r="C28" s="70" t="s">
        <v>38</v>
      </c>
      <c r="D28" s="69"/>
      <c r="E28" s="71">
        <v>4351</v>
      </c>
      <c r="F28" s="71">
        <v>2229</v>
      </c>
      <c r="G28" s="72" t="s">
        <v>66</v>
      </c>
      <c r="H28" s="76">
        <v>0</v>
      </c>
      <c r="I28" s="77">
        <v>2.36</v>
      </c>
      <c r="J28" s="76">
        <f t="shared" si="1"/>
        <v>2.36</v>
      </c>
    </row>
    <row r="29" spans="1:10" ht="12.95" customHeight="1">
      <c r="A29" s="103"/>
      <c r="B29" s="12" t="s">
        <v>68</v>
      </c>
      <c r="C29" s="13"/>
      <c r="D29" s="12"/>
      <c r="E29" s="11">
        <v>6171</v>
      </c>
      <c r="F29" s="11">
        <v>5175</v>
      </c>
      <c r="G29" s="14"/>
      <c r="H29" s="16">
        <v>90</v>
      </c>
      <c r="I29" s="39">
        <v>28.51</v>
      </c>
      <c r="J29" s="16">
        <f t="shared" si="1"/>
        <v>118.51</v>
      </c>
    </row>
    <row r="30" spans="1:10" ht="12.95" customHeight="1">
      <c r="A30" s="103"/>
      <c r="B30" s="12" t="s">
        <v>69</v>
      </c>
      <c r="C30" s="13"/>
      <c r="D30" s="12"/>
      <c r="E30" s="11">
        <v>5213</v>
      </c>
      <c r="F30" s="11">
        <v>5132</v>
      </c>
      <c r="G30" s="14" t="s">
        <v>67</v>
      </c>
      <c r="H30" s="16">
        <v>50</v>
      </c>
      <c r="I30" s="39">
        <v>125</v>
      </c>
      <c r="J30" s="16">
        <f t="shared" si="1"/>
        <v>175</v>
      </c>
    </row>
    <row r="31" spans="1:10" ht="12.95" customHeight="1">
      <c r="A31" s="103"/>
      <c r="B31" s="12" t="s">
        <v>73</v>
      </c>
      <c r="C31" s="13"/>
      <c r="D31" s="12"/>
      <c r="E31" s="11">
        <v>5213</v>
      </c>
      <c r="F31" s="11">
        <v>5133</v>
      </c>
      <c r="G31" s="14" t="s">
        <v>67</v>
      </c>
      <c r="H31" s="16">
        <v>50</v>
      </c>
      <c r="I31" s="39">
        <v>125</v>
      </c>
      <c r="J31" s="16">
        <f t="shared" si="1"/>
        <v>175</v>
      </c>
    </row>
    <row r="32" spans="1:10" ht="12.95" customHeight="1">
      <c r="A32" s="103"/>
      <c r="B32" s="69" t="s">
        <v>74</v>
      </c>
      <c r="C32" s="70" t="s">
        <v>38</v>
      </c>
      <c r="D32" s="69"/>
      <c r="E32" s="71">
        <v>3419</v>
      </c>
      <c r="F32" s="71">
        <v>2229</v>
      </c>
      <c r="G32" s="72" t="s">
        <v>71</v>
      </c>
      <c r="H32" s="76">
        <v>0</v>
      </c>
      <c r="I32" s="77">
        <v>4.38</v>
      </c>
      <c r="J32" s="76">
        <f t="shared" si="1"/>
        <v>4.38</v>
      </c>
    </row>
    <row r="33" spans="1:10" ht="12.95" customHeight="1">
      <c r="A33" s="103"/>
      <c r="B33" s="69" t="s">
        <v>72</v>
      </c>
      <c r="C33" s="70" t="s">
        <v>38</v>
      </c>
      <c r="D33" s="69"/>
      <c r="E33" s="71">
        <v>5512</v>
      </c>
      <c r="F33" s="71">
        <v>2229</v>
      </c>
      <c r="G33" s="72" t="s">
        <v>70</v>
      </c>
      <c r="H33" s="76">
        <v>0</v>
      </c>
      <c r="I33" s="77">
        <v>3.52</v>
      </c>
      <c r="J33" s="76">
        <f t="shared" si="1"/>
        <v>3.52</v>
      </c>
    </row>
    <row r="34" spans="1:10" ht="12.95" customHeight="1">
      <c r="A34" s="103"/>
      <c r="B34" s="69" t="s">
        <v>131</v>
      </c>
      <c r="C34" s="70" t="s">
        <v>38</v>
      </c>
      <c r="D34" s="69"/>
      <c r="E34" s="71">
        <v>3392</v>
      </c>
      <c r="F34" s="71">
        <v>2229</v>
      </c>
      <c r="G34" s="72" t="s">
        <v>130</v>
      </c>
      <c r="H34" s="76">
        <v>0</v>
      </c>
      <c r="I34" s="77">
        <v>39.39</v>
      </c>
      <c r="J34" s="76">
        <f t="shared" si="1"/>
        <v>39.39</v>
      </c>
    </row>
    <row r="35" spans="1:10" ht="12.95" customHeight="1">
      <c r="A35" s="104"/>
      <c r="B35" s="12" t="s">
        <v>76</v>
      </c>
      <c r="C35" s="13"/>
      <c r="D35" s="12"/>
      <c r="E35" s="11">
        <v>6112</v>
      </c>
      <c r="F35" s="11">
        <v>5901</v>
      </c>
      <c r="G35" s="14" t="s">
        <v>75</v>
      </c>
      <c r="H35" s="16">
        <v>150</v>
      </c>
      <c r="I35" s="39">
        <v>47.29</v>
      </c>
      <c r="J35" s="16">
        <f t="shared" si="1"/>
        <v>197.29</v>
      </c>
    </row>
    <row r="36" spans="1:10" ht="12.95" customHeight="1">
      <c r="A36" s="101" t="s">
        <v>124</v>
      </c>
      <c r="B36" s="12" t="s">
        <v>87</v>
      </c>
      <c r="C36" s="13"/>
      <c r="D36" s="11">
        <v>17969</v>
      </c>
      <c r="E36" s="11"/>
      <c r="F36" s="11">
        <v>4216</v>
      </c>
      <c r="G36" s="14" t="s">
        <v>86</v>
      </c>
      <c r="H36" s="16">
        <v>2000</v>
      </c>
      <c r="I36" s="39">
        <v>-2000</v>
      </c>
      <c r="J36" s="16">
        <f t="shared" si="1"/>
        <v>0</v>
      </c>
    </row>
    <row r="37" spans="1:10" ht="12.95" customHeight="1">
      <c r="A37" s="101"/>
      <c r="B37" s="69" t="s">
        <v>89</v>
      </c>
      <c r="C37" s="70" t="s">
        <v>38</v>
      </c>
      <c r="D37" s="69">
        <v>107517969</v>
      </c>
      <c r="E37" s="71"/>
      <c r="F37" s="71">
        <v>4216</v>
      </c>
      <c r="G37" s="72" t="s">
        <v>86</v>
      </c>
      <c r="H37" s="76">
        <v>0</v>
      </c>
      <c r="I37" s="77">
        <v>1974.41</v>
      </c>
      <c r="J37" s="76">
        <f t="shared" si="1"/>
        <v>1974.41</v>
      </c>
    </row>
    <row r="38" spans="1:10" ht="12.95" customHeight="1">
      <c r="A38" s="101"/>
      <c r="B38" s="69" t="s">
        <v>88</v>
      </c>
      <c r="C38" s="70" t="s">
        <v>38</v>
      </c>
      <c r="D38" s="69">
        <v>107117968</v>
      </c>
      <c r="E38" s="71"/>
      <c r="F38" s="71">
        <v>4216</v>
      </c>
      <c r="G38" s="72" t="s">
        <v>86</v>
      </c>
      <c r="H38" s="76">
        <v>0</v>
      </c>
      <c r="I38" s="77">
        <v>116.14</v>
      </c>
      <c r="J38" s="76">
        <f t="shared" si="1"/>
        <v>116.14</v>
      </c>
    </row>
    <row r="39" spans="1:10" ht="12.95" customHeight="1">
      <c r="A39" s="101"/>
      <c r="B39" s="12" t="s">
        <v>95</v>
      </c>
      <c r="C39" s="13"/>
      <c r="D39" s="12"/>
      <c r="E39" s="11">
        <v>3113</v>
      </c>
      <c r="F39" s="11">
        <v>6121</v>
      </c>
      <c r="G39" s="14" t="s">
        <v>94</v>
      </c>
      <c r="H39" s="16">
        <v>575.5</v>
      </c>
      <c r="I39" s="39">
        <v>32</v>
      </c>
      <c r="J39" s="16">
        <f t="shared" si="1"/>
        <v>607.5</v>
      </c>
    </row>
    <row r="40" spans="1:10" ht="12.95" customHeight="1">
      <c r="A40" s="101"/>
      <c r="B40" s="12" t="s">
        <v>91</v>
      </c>
      <c r="C40" s="13"/>
      <c r="D40" s="12"/>
      <c r="E40" s="11">
        <v>3113</v>
      </c>
      <c r="F40" s="11">
        <v>6121</v>
      </c>
      <c r="G40" s="14" t="s">
        <v>90</v>
      </c>
      <c r="H40" s="16">
        <v>515.29999999999995</v>
      </c>
      <c r="I40" s="39">
        <v>27</v>
      </c>
      <c r="J40" s="16">
        <f t="shared" si="1"/>
        <v>542.29999999999995</v>
      </c>
    </row>
    <row r="41" spans="1:10" ht="12.95" customHeight="1">
      <c r="A41" s="101"/>
      <c r="B41" s="12" t="s">
        <v>92</v>
      </c>
      <c r="C41" s="13"/>
      <c r="D41" s="12"/>
      <c r="E41" s="11">
        <v>3113</v>
      </c>
      <c r="F41" s="11">
        <v>6121</v>
      </c>
      <c r="G41" s="14" t="s">
        <v>93</v>
      </c>
      <c r="H41" s="16">
        <v>358</v>
      </c>
      <c r="I41" s="39">
        <v>20</v>
      </c>
      <c r="J41" s="16">
        <f t="shared" si="1"/>
        <v>378</v>
      </c>
    </row>
    <row r="42" spans="1:10" ht="12.95" customHeight="1">
      <c r="A42" s="101"/>
      <c r="B42" s="69" t="s">
        <v>137</v>
      </c>
      <c r="C42" s="70" t="s">
        <v>38</v>
      </c>
      <c r="D42" s="69"/>
      <c r="E42" s="71">
        <v>3639</v>
      </c>
      <c r="F42" s="71">
        <v>5901</v>
      </c>
      <c r="G42" s="72" t="s">
        <v>96</v>
      </c>
      <c r="H42" s="76">
        <v>0</v>
      </c>
      <c r="I42" s="77">
        <v>11.55</v>
      </c>
      <c r="J42" s="76">
        <f t="shared" si="1"/>
        <v>11.55</v>
      </c>
    </row>
    <row r="43" spans="1:10" s="25" customFormat="1" ht="12.95" customHeight="1">
      <c r="A43" s="22"/>
      <c r="B43" s="23"/>
      <c r="C43" s="24"/>
      <c r="D43" s="24"/>
      <c r="E43" s="98" t="s">
        <v>16</v>
      </c>
      <c r="F43" s="98"/>
      <c r="G43" s="98"/>
      <c r="H43" s="19">
        <f>H5+H6+H9+H11+H13+H15+H22+H24+H25+H26+H27+H28+H32+H33+H34+H36+H37+H38</f>
        <v>2000</v>
      </c>
      <c r="I43" s="19">
        <f t="shared" ref="I43:J43" si="2">I5+I6+I9+I11+I13+I15+I22+I24+I25+I26+I27+I28+I32+I33+I34+I36+I37+I38</f>
        <v>1667.4900000000002</v>
      </c>
      <c r="J43" s="19">
        <f t="shared" si="2"/>
        <v>3667.4900000000002</v>
      </c>
    </row>
    <row r="44" spans="1:10" s="25" customFormat="1" ht="12.95" customHeight="1">
      <c r="A44" s="22"/>
      <c r="B44" s="26" t="s">
        <v>100</v>
      </c>
      <c r="C44" s="24"/>
      <c r="D44" s="24"/>
      <c r="E44" s="99" t="s">
        <v>17</v>
      </c>
      <c r="F44" s="99"/>
      <c r="G44" s="99"/>
      <c r="H44" s="19">
        <f>H7+H8+H10+H12+H14+H16+H17+H18+H19+H20+H21+H23+H29+H30+H31+H35+H42</f>
        <v>340</v>
      </c>
      <c r="I44" s="19">
        <f t="shared" ref="I44:J44" si="3">I7+I8+I10+I12+I14+I16+I17+I18+I19+I20+I21+I23+I29+I30+I31+I35+I42</f>
        <v>1588.49</v>
      </c>
      <c r="J44" s="19">
        <f t="shared" si="3"/>
        <v>1928.49</v>
      </c>
    </row>
    <row r="45" spans="1:10" s="25" customFormat="1" ht="12.95" customHeight="1">
      <c r="A45" s="22"/>
      <c r="B45" s="27"/>
      <c r="C45" s="24"/>
      <c r="D45" s="24"/>
      <c r="E45" s="100" t="s">
        <v>18</v>
      </c>
      <c r="F45" s="100"/>
      <c r="G45" s="100"/>
      <c r="H45" s="19">
        <f>H39+H40+H41</f>
        <v>1448.8</v>
      </c>
      <c r="I45" s="19">
        <f t="shared" ref="I45:J45" si="4">I39+I40+I41</f>
        <v>79</v>
      </c>
      <c r="J45" s="19">
        <f t="shared" si="4"/>
        <v>1527.8</v>
      </c>
    </row>
    <row r="46" spans="1:10" ht="12.95" customHeight="1">
      <c r="A46" s="29"/>
      <c r="B46" s="30"/>
      <c r="C46" s="31"/>
      <c r="D46" s="31"/>
      <c r="E46" s="100" t="s">
        <v>19</v>
      </c>
      <c r="F46" s="100"/>
      <c r="G46" s="100"/>
      <c r="H46" s="32">
        <f>H43-H44-H45</f>
        <v>211.20000000000005</v>
      </c>
      <c r="I46" s="32">
        <f>I43-I44-I45</f>
        <v>2.2737367544323206E-13</v>
      </c>
      <c r="J46" s="32">
        <f>J43-J44-J45</f>
        <v>211.20000000000027</v>
      </c>
    </row>
    <row r="47" spans="1:10" ht="12.95" customHeight="1">
      <c r="A47" s="33" t="s">
        <v>20</v>
      </c>
      <c r="B47" s="34"/>
      <c r="C47" s="35"/>
      <c r="D47" s="35"/>
      <c r="E47" s="36"/>
      <c r="F47" s="34"/>
      <c r="G47" s="34"/>
      <c r="H47" s="37"/>
      <c r="I47" s="37"/>
      <c r="J47" s="38"/>
    </row>
    <row r="48" spans="1:10" ht="12.95" customHeight="1">
      <c r="A48" s="101" t="s">
        <v>13</v>
      </c>
      <c r="B48" s="17" t="s">
        <v>138</v>
      </c>
      <c r="C48" s="18"/>
      <c r="D48" s="18"/>
      <c r="E48" s="18">
        <v>4343</v>
      </c>
      <c r="F48" s="18">
        <v>5222</v>
      </c>
      <c r="G48" s="14" t="s">
        <v>37</v>
      </c>
      <c r="H48" s="41">
        <v>150</v>
      </c>
      <c r="I48" s="42">
        <v>-19</v>
      </c>
      <c r="J48" s="21">
        <f t="shared" ref="J48:J50" si="5">H48+I48</f>
        <v>131</v>
      </c>
    </row>
    <row r="49" spans="1:10" ht="12.95" customHeight="1">
      <c r="A49" s="101"/>
      <c r="B49" s="69" t="s">
        <v>141</v>
      </c>
      <c r="C49" s="70" t="s">
        <v>38</v>
      </c>
      <c r="D49" s="71"/>
      <c r="E49" s="71">
        <v>3543</v>
      </c>
      <c r="F49" s="71">
        <v>5222</v>
      </c>
      <c r="G49" s="72" t="s">
        <v>140</v>
      </c>
      <c r="H49" s="76">
        <v>0</v>
      </c>
      <c r="I49" s="77">
        <v>7</v>
      </c>
      <c r="J49" s="73">
        <f t="shared" si="5"/>
        <v>7</v>
      </c>
    </row>
    <row r="50" spans="1:10" ht="12.95" customHeight="1">
      <c r="A50" s="101"/>
      <c r="B50" s="69" t="s">
        <v>139</v>
      </c>
      <c r="C50" s="70" t="s">
        <v>38</v>
      </c>
      <c r="D50" s="72"/>
      <c r="E50" s="71">
        <v>4324</v>
      </c>
      <c r="F50" s="71">
        <v>5339</v>
      </c>
      <c r="G50" s="72" t="s">
        <v>54</v>
      </c>
      <c r="H50" s="73">
        <v>0</v>
      </c>
      <c r="I50" s="79">
        <v>12</v>
      </c>
      <c r="J50" s="73">
        <f t="shared" si="5"/>
        <v>12</v>
      </c>
    </row>
    <row r="51" spans="1:10" s="25" customFormat="1" ht="12.95" customHeight="1">
      <c r="A51" s="101" t="s">
        <v>14</v>
      </c>
      <c r="B51" s="20" t="s">
        <v>81</v>
      </c>
      <c r="C51" s="13"/>
      <c r="D51" s="11">
        <v>13011</v>
      </c>
      <c r="E51" s="11">
        <v>4329</v>
      </c>
      <c r="F51" s="11">
        <v>5139</v>
      </c>
      <c r="G51" s="14" t="s">
        <v>77</v>
      </c>
      <c r="H51" s="16">
        <v>10</v>
      </c>
      <c r="I51" s="39">
        <v>-9</v>
      </c>
      <c r="J51" s="16">
        <f>H51+I51</f>
        <v>1</v>
      </c>
    </row>
    <row r="52" spans="1:10" ht="12.95" customHeight="1">
      <c r="A52" s="101"/>
      <c r="B52" s="20" t="s">
        <v>80</v>
      </c>
      <c r="C52" s="13"/>
      <c r="D52" s="12"/>
      <c r="E52" s="11">
        <v>4329</v>
      </c>
      <c r="F52" s="11">
        <v>5169</v>
      </c>
      <c r="G52" s="14" t="s">
        <v>77</v>
      </c>
      <c r="H52" s="16">
        <v>70</v>
      </c>
      <c r="I52" s="39">
        <v>-35</v>
      </c>
      <c r="J52" s="16">
        <f t="shared" ref="J52:J62" si="6">H52+I52</f>
        <v>35</v>
      </c>
    </row>
    <row r="53" spans="1:10" ht="12.95" customHeight="1">
      <c r="A53" s="101"/>
      <c r="B53" s="17" t="s">
        <v>97</v>
      </c>
      <c r="C53" s="4"/>
      <c r="D53" s="11">
        <v>13011</v>
      </c>
      <c r="E53" s="11">
        <v>4329</v>
      </c>
      <c r="F53" s="11">
        <v>5173</v>
      </c>
      <c r="G53" s="14" t="s">
        <v>77</v>
      </c>
      <c r="H53" s="16">
        <v>30</v>
      </c>
      <c r="I53" s="39">
        <v>-1</v>
      </c>
      <c r="J53" s="16">
        <f t="shared" si="6"/>
        <v>29</v>
      </c>
    </row>
    <row r="54" spans="1:10" ht="12.95" customHeight="1">
      <c r="A54" s="101"/>
      <c r="B54" s="20" t="s">
        <v>82</v>
      </c>
      <c r="C54" s="13"/>
      <c r="D54" s="11">
        <v>13011</v>
      </c>
      <c r="E54" s="11">
        <v>4329</v>
      </c>
      <c r="F54" s="11">
        <v>5194</v>
      </c>
      <c r="G54" s="14" t="s">
        <v>77</v>
      </c>
      <c r="H54" s="16">
        <v>5</v>
      </c>
      <c r="I54" s="39">
        <v>-2</v>
      </c>
      <c r="J54" s="16">
        <f t="shared" si="6"/>
        <v>3</v>
      </c>
    </row>
    <row r="55" spans="1:10" ht="12.95" customHeight="1">
      <c r="A55" s="101"/>
      <c r="B55" s="20" t="s">
        <v>83</v>
      </c>
      <c r="C55" s="13"/>
      <c r="D55" s="11">
        <v>13011</v>
      </c>
      <c r="E55" s="11">
        <v>4329</v>
      </c>
      <c r="F55" s="11">
        <v>5137</v>
      </c>
      <c r="G55" s="14" t="s">
        <v>77</v>
      </c>
      <c r="H55" s="16">
        <v>35</v>
      </c>
      <c r="I55" s="39">
        <v>5</v>
      </c>
      <c r="J55" s="16">
        <f t="shared" si="6"/>
        <v>40</v>
      </c>
    </row>
    <row r="56" spans="1:10" ht="12.95" customHeight="1">
      <c r="A56" s="101"/>
      <c r="B56" s="20" t="s">
        <v>80</v>
      </c>
      <c r="C56" s="13"/>
      <c r="D56" s="11">
        <v>13011</v>
      </c>
      <c r="E56" s="11">
        <v>4329</v>
      </c>
      <c r="F56" s="11">
        <v>5169</v>
      </c>
      <c r="G56" s="14" t="s">
        <v>77</v>
      </c>
      <c r="H56" s="16">
        <v>5</v>
      </c>
      <c r="I56" s="39">
        <v>30</v>
      </c>
      <c r="J56" s="16">
        <f t="shared" si="6"/>
        <v>35</v>
      </c>
    </row>
    <row r="57" spans="1:10" ht="12.95" customHeight="1">
      <c r="A57" s="101"/>
      <c r="B57" s="75" t="s">
        <v>98</v>
      </c>
      <c r="C57" s="70" t="s">
        <v>38</v>
      </c>
      <c r="D57" s="71">
        <v>13011</v>
      </c>
      <c r="E57" s="71">
        <v>4329</v>
      </c>
      <c r="F57" s="71">
        <v>5133</v>
      </c>
      <c r="G57" s="72" t="s">
        <v>77</v>
      </c>
      <c r="H57" s="76">
        <v>0</v>
      </c>
      <c r="I57" s="77">
        <v>12</v>
      </c>
      <c r="J57" s="76">
        <f t="shared" si="6"/>
        <v>12</v>
      </c>
    </row>
    <row r="58" spans="1:10" ht="12.95" customHeight="1">
      <c r="A58" s="101" t="s">
        <v>15</v>
      </c>
      <c r="B58" s="20" t="s">
        <v>84</v>
      </c>
      <c r="C58" s="13"/>
      <c r="D58" s="12"/>
      <c r="E58" s="11">
        <v>4379</v>
      </c>
      <c r="F58" s="11">
        <v>5169</v>
      </c>
      <c r="G58" s="14" t="s">
        <v>79</v>
      </c>
      <c r="H58" s="16">
        <v>18</v>
      </c>
      <c r="I58" s="39">
        <v>-1</v>
      </c>
      <c r="J58" s="16">
        <f t="shared" si="6"/>
        <v>17</v>
      </c>
    </row>
    <row r="59" spans="1:10" ht="12.95" customHeight="1">
      <c r="A59" s="101"/>
      <c r="B59" s="75" t="s">
        <v>85</v>
      </c>
      <c r="C59" s="70" t="s">
        <v>38</v>
      </c>
      <c r="D59" s="69"/>
      <c r="E59" s="71">
        <v>4379</v>
      </c>
      <c r="F59" s="71">
        <v>5171</v>
      </c>
      <c r="G59" s="72" t="s">
        <v>79</v>
      </c>
      <c r="H59" s="76">
        <v>0</v>
      </c>
      <c r="I59" s="77">
        <v>1</v>
      </c>
      <c r="J59" s="76">
        <f t="shared" si="6"/>
        <v>1</v>
      </c>
    </row>
    <row r="60" spans="1:10" ht="12.95" customHeight="1">
      <c r="A60" s="101" t="s">
        <v>59</v>
      </c>
      <c r="B60" s="20" t="s">
        <v>103</v>
      </c>
      <c r="C60" s="13"/>
      <c r="D60" s="12"/>
      <c r="E60" s="11">
        <v>3421</v>
      </c>
      <c r="F60" s="11">
        <v>5171</v>
      </c>
      <c r="G60" s="14" t="s">
        <v>104</v>
      </c>
      <c r="H60" s="16">
        <v>688.88</v>
      </c>
      <c r="I60" s="39">
        <v>45</v>
      </c>
      <c r="J60" s="16">
        <f t="shared" si="6"/>
        <v>733.88</v>
      </c>
    </row>
    <row r="61" spans="1:10" ht="12.95" customHeight="1">
      <c r="A61" s="101"/>
      <c r="B61" s="75" t="s">
        <v>110</v>
      </c>
      <c r="C61" s="70" t="s">
        <v>38</v>
      </c>
      <c r="D61" s="69"/>
      <c r="E61" s="71">
        <v>3745</v>
      </c>
      <c r="F61" s="71">
        <v>5169</v>
      </c>
      <c r="G61" s="72" t="s">
        <v>111</v>
      </c>
      <c r="H61" s="76">
        <v>0</v>
      </c>
      <c r="I61" s="77">
        <v>40</v>
      </c>
      <c r="J61" s="76">
        <f t="shared" si="6"/>
        <v>40</v>
      </c>
    </row>
    <row r="62" spans="1:10" ht="12.95" customHeight="1">
      <c r="A62" s="101"/>
      <c r="B62" s="20" t="s">
        <v>112</v>
      </c>
      <c r="C62" s="13"/>
      <c r="D62" s="12"/>
      <c r="E62" s="11">
        <v>3392</v>
      </c>
      <c r="F62" s="11">
        <v>5171</v>
      </c>
      <c r="G62" s="14" t="s">
        <v>113</v>
      </c>
      <c r="H62" s="16">
        <v>1400</v>
      </c>
      <c r="I62" s="39">
        <v>-1400</v>
      </c>
      <c r="J62" s="16">
        <f t="shared" si="6"/>
        <v>0</v>
      </c>
    </row>
    <row r="63" spans="1:10" ht="12.95" customHeight="1">
      <c r="A63" s="29"/>
      <c r="B63" s="34"/>
      <c r="C63" s="35"/>
      <c r="D63" s="35"/>
      <c r="E63" s="115" t="s">
        <v>21</v>
      </c>
      <c r="F63" s="116"/>
      <c r="G63" s="117"/>
      <c r="H63" s="43">
        <f>SUM(H48:H62)</f>
        <v>2411.88</v>
      </c>
      <c r="I63" s="43">
        <f>SUM(I48:I62)</f>
        <v>-1315</v>
      </c>
      <c r="J63" s="43">
        <f>SUM(J48:J62)</f>
        <v>1096.8800000000001</v>
      </c>
    </row>
    <row r="64" spans="1:10" ht="12.95" customHeight="1">
      <c r="A64" s="81" t="s">
        <v>22</v>
      </c>
      <c r="B64" s="34"/>
      <c r="C64" s="35"/>
      <c r="D64" s="35"/>
      <c r="E64" s="36"/>
      <c r="F64" s="34"/>
      <c r="G64" s="34"/>
      <c r="H64" s="37"/>
      <c r="I64" s="37"/>
      <c r="J64" s="44"/>
    </row>
    <row r="65" spans="1:11" ht="12.95" customHeight="1">
      <c r="A65" s="102" t="s">
        <v>13</v>
      </c>
      <c r="B65" s="17" t="s">
        <v>102</v>
      </c>
      <c r="C65" s="18"/>
      <c r="D65" s="18"/>
      <c r="E65" s="18">
        <v>3639</v>
      </c>
      <c r="F65" s="18">
        <v>6121</v>
      </c>
      <c r="G65" s="14" t="s">
        <v>101</v>
      </c>
      <c r="H65" s="41">
        <v>1200</v>
      </c>
      <c r="I65" s="42">
        <v>-726</v>
      </c>
      <c r="J65" s="41">
        <f>H65+I65</f>
        <v>474</v>
      </c>
    </row>
    <row r="66" spans="1:11" ht="12.95" customHeight="1">
      <c r="A66" s="103"/>
      <c r="B66" s="69" t="s">
        <v>105</v>
      </c>
      <c r="C66" s="70" t="s">
        <v>38</v>
      </c>
      <c r="D66" s="71"/>
      <c r="E66" s="71">
        <v>2333</v>
      </c>
      <c r="F66" s="71">
        <v>6121</v>
      </c>
      <c r="G66" s="71">
        <v>9320</v>
      </c>
      <c r="H66" s="76">
        <v>0</v>
      </c>
      <c r="I66" s="77">
        <v>210</v>
      </c>
      <c r="J66" s="76">
        <f t="shared" ref="J66:J71" si="7">H66+I66</f>
        <v>210</v>
      </c>
    </row>
    <row r="67" spans="1:11" ht="12.95" customHeight="1">
      <c r="A67" s="103"/>
      <c r="B67" s="69" t="s">
        <v>106</v>
      </c>
      <c r="C67" s="70" t="s">
        <v>38</v>
      </c>
      <c r="D67" s="71"/>
      <c r="E67" s="71">
        <v>3113</v>
      </c>
      <c r="F67" s="71">
        <v>6121</v>
      </c>
      <c r="G67" s="71">
        <v>2160</v>
      </c>
      <c r="H67" s="76">
        <v>0</v>
      </c>
      <c r="I67" s="77">
        <v>190</v>
      </c>
      <c r="J67" s="76">
        <f t="shared" si="7"/>
        <v>190</v>
      </c>
    </row>
    <row r="68" spans="1:11" ht="12.95" customHeight="1">
      <c r="A68" s="103"/>
      <c r="B68" s="69" t="s">
        <v>107</v>
      </c>
      <c r="C68" s="70" t="s">
        <v>38</v>
      </c>
      <c r="D68" s="71"/>
      <c r="E68" s="71">
        <v>2212</v>
      </c>
      <c r="F68" s="71">
        <v>6121</v>
      </c>
      <c r="G68" s="71">
        <v>2161</v>
      </c>
      <c r="H68" s="76">
        <v>0</v>
      </c>
      <c r="I68" s="77">
        <v>61</v>
      </c>
      <c r="J68" s="76">
        <f t="shared" si="7"/>
        <v>61</v>
      </c>
    </row>
    <row r="69" spans="1:11" ht="12.95" customHeight="1">
      <c r="A69" s="103"/>
      <c r="B69" s="69" t="s">
        <v>108</v>
      </c>
      <c r="C69" s="70" t="s">
        <v>38</v>
      </c>
      <c r="D69" s="71"/>
      <c r="E69" s="71">
        <v>5512</v>
      </c>
      <c r="F69" s="71">
        <v>6121</v>
      </c>
      <c r="G69" s="71">
        <v>2162</v>
      </c>
      <c r="H69" s="76">
        <v>0</v>
      </c>
      <c r="I69" s="77">
        <v>80</v>
      </c>
      <c r="J69" s="76">
        <f t="shared" si="7"/>
        <v>80</v>
      </c>
    </row>
    <row r="70" spans="1:11" ht="12.95" customHeight="1">
      <c r="A70" s="103"/>
      <c r="B70" s="69" t="s">
        <v>109</v>
      </c>
      <c r="C70" s="70" t="s">
        <v>38</v>
      </c>
      <c r="D70" s="71"/>
      <c r="E70" s="71">
        <v>3419</v>
      </c>
      <c r="F70" s="71">
        <v>6121</v>
      </c>
      <c r="G70" s="71">
        <v>2163</v>
      </c>
      <c r="H70" s="76">
        <v>0</v>
      </c>
      <c r="I70" s="77">
        <v>100</v>
      </c>
      <c r="J70" s="76">
        <f t="shared" si="7"/>
        <v>100</v>
      </c>
    </row>
    <row r="71" spans="1:11" s="25" customFormat="1" ht="12.95" customHeight="1">
      <c r="A71" s="104"/>
      <c r="B71" s="69" t="s">
        <v>114</v>
      </c>
      <c r="C71" s="70" t="s">
        <v>38</v>
      </c>
      <c r="D71" s="71"/>
      <c r="E71" s="71">
        <v>3392</v>
      </c>
      <c r="F71" s="71">
        <v>6121</v>
      </c>
      <c r="G71" s="72" t="s">
        <v>113</v>
      </c>
      <c r="H71" s="76">
        <v>0</v>
      </c>
      <c r="I71" s="77">
        <v>1400</v>
      </c>
      <c r="J71" s="76">
        <f t="shared" si="7"/>
        <v>1400</v>
      </c>
    </row>
    <row r="72" spans="1:11" ht="12.95" customHeight="1">
      <c r="A72" s="31"/>
      <c r="B72" s="30"/>
      <c r="C72" s="31"/>
      <c r="D72" s="31"/>
      <c r="E72" s="114" t="s">
        <v>23</v>
      </c>
      <c r="F72" s="114"/>
      <c r="G72" s="114"/>
      <c r="H72" s="78">
        <f>SUM(H65:H71)</f>
        <v>1200</v>
      </c>
      <c r="I72" s="78">
        <f t="shared" ref="I72:J72" si="8">SUM(I65:I71)</f>
        <v>1315</v>
      </c>
      <c r="J72" s="78">
        <f t="shared" si="8"/>
        <v>2515</v>
      </c>
    </row>
    <row r="73" spans="1:11" ht="12.95" customHeight="1">
      <c r="A73" s="27" t="s">
        <v>34</v>
      </c>
      <c r="B73" s="30"/>
      <c r="C73" s="31"/>
      <c r="D73" s="31"/>
      <c r="E73" s="61"/>
      <c r="F73" s="61"/>
      <c r="G73" s="61"/>
      <c r="H73" s="64"/>
      <c r="I73" s="65"/>
      <c r="J73" s="64"/>
    </row>
    <row r="74" spans="1:11" ht="12.95" customHeight="1">
      <c r="A74" s="67" t="s">
        <v>13</v>
      </c>
      <c r="B74" s="12"/>
      <c r="C74" s="11"/>
      <c r="D74" s="11"/>
      <c r="E74" s="68"/>
      <c r="F74" s="68"/>
      <c r="G74" s="68"/>
      <c r="H74" s="21">
        <v>0</v>
      </c>
      <c r="I74" s="15">
        <v>0</v>
      </c>
      <c r="J74" s="21">
        <f>H74+I74</f>
        <v>0</v>
      </c>
    </row>
    <row r="75" spans="1:11" ht="12.75" customHeight="1">
      <c r="A75" s="31"/>
      <c r="B75" s="30"/>
      <c r="C75" s="31"/>
      <c r="D75" s="31"/>
      <c r="E75" s="105" t="s">
        <v>35</v>
      </c>
      <c r="F75" s="106"/>
      <c r="G75" s="107"/>
      <c r="H75" s="62">
        <v>0</v>
      </c>
      <c r="I75" s="66">
        <f>SUM(I74:I74)</f>
        <v>0</v>
      </c>
      <c r="J75" s="28">
        <v>0</v>
      </c>
    </row>
    <row r="76" spans="1:11" ht="12.95" customHeight="1">
      <c r="A76" s="31"/>
      <c r="B76" s="30"/>
      <c r="C76" s="31"/>
      <c r="D76" s="31"/>
      <c r="E76" s="45"/>
      <c r="F76" s="45"/>
      <c r="G76" s="46"/>
      <c r="H76" s="62"/>
      <c r="I76" s="63"/>
      <c r="J76" s="64"/>
      <c r="K76" s="34"/>
    </row>
    <row r="77" spans="1:11" ht="12.95" customHeight="1">
      <c r="B77" s="47" t="s">
        <v>33</v>
      </c>
      <c r="C77" s="35"/>
      <c r="D77" s="35"/>
      <c r="E77" s="111" t="s">
        <v>16</v>
      </c>
      <c r="F77" s="112"/>
      <c r="G77" s="112"/>
      <c r="H77" s="113"/>
      <c r="I77" s="42">
        <f>I43</f>
        <v>1667.4900000000002</v>
      </c>
      <c r="J77" s="82"/>
      <c r="K77" s="34"/>
    </row>
    <row r="78" spans="1:11" ht="12.95" customHeight="1">
      <c r="B78" s="34"/>
      <c r="C78" s="35"/>
      <c r="D78" s="35"/>
      <c r="E78" s="111" t="s">
        <v>24</v>
      </c>
      <c r="F78" s="112"/>
      <c r="G78" s="112"/>
      <c r="H78" s="113"/>
      <c r="I78" s="42">
        <f>I63+I44</f>
        <v>273.49</v>
      </c>
      <c r="J78" s="29"/>
      <c r="K78" s="34"/>
    </row>
    <row r="79" spans="1:11" ht="12.95" customHeight="1">
      <c r="B79" s="34"/>
      <c r="C79" s="35"/>
      <c r="D79" s="35"/>
      <c r="E79" s="111" t="s">
        <v>25</v>
      </c>
      <c r="F79" s="112"/>
      <c r="G79" s="112"/>
      <c r="H79" s="113"/>
      <c r="I79" s="42">
        <f>I72+I45</f>
        <v>1394</v>
      </c>
      <c r="J79" s="83"/>
      <c r="K79" s="34"/>
    </row>
    <row r="80" spans="1:11" ht="12.95" customHeight="1">
      <c r="B80" s="34"/>
      <c r="C80" s="35"/>
      <c r="D80" s="35"/>
      <c r="E80" s="111" t="s">
        <v>26</v>
      </c>
      <c r="F80" s="112"/>
      <c r="G80" s="112"/>
      <c r="H80" s="113"/>
      <c r="I80" s="42">
        <f>I78+I79</f>
        <v>1667.49</v>
      </c>
      <c r="J80" s="83"/>
      <c r="K80" s="34"/>
    </row>
    <row r="81" spans="2:14" ht="12.95" customHeight="1">
      <c r="B81" s="34"/>
      <c r="C81" s="35"/>
      <c r="D81" s="35"/>
      <c r="E81" s="108" t="s">
        <v>27</v>
      </c>
      <c r="F81" s="109"/>
      <c r="G81" s="109"/>
      <c r="H81" s="110"/>
      <c r="I81" s="42">
        <f>I77-I80</f>
        <v>0</v>
      </c>
      <c r="J81" s="83"/>
    </row>
    <row r="82" spans="2:14" ht="12.95" customHeight="1">
      <c r="B82" s="34"/>
      <c r="C82" s="35"/>
      <c r="D82" s="35"/>
      <c r="E82" s="108" t="s">
        <v>28</v>
      </c>
      <c r="F82" s="109"/>
      <c r="G82" s="109"/>
      <c r="H82" s="110"/>
      <c r="I82" s="42">
        <f>I75</f>
        <v>0</v>
      </c>
      <c r="J82" s="83"/>
      <c r="K82" s="34"/>
      <c r="N82" s="34"/>
    </row>
    <row r="83" spans="2:14" ht="12.95" customHeight="1">
      <c r="E83" s="55" t="s">
        <v>29</v>
      </c>
      <c r="G83" s="34"/>
      <c r="H83" s="56">
        <v>44272</v>
      </c>
      <c r="J83" s="84">
        <v>44272</v>
      </c>
    </row>
    <row r="84" spans="2:14" ht="12.95" customHeight="1">
      <c r="B84" s="47" t="s">
        <v>132</v>
      </c>
      <c r="C84" s="35"/>
      <c r="D84" s="35"/>
      <c r="E84" s="57" t="s">
        <v>30</v>
      </c>
      <c r="F84" s="48"/>
      <c r="G84" s="49"/>
      <c r="H84" s="58">
        <v>410190.56</v>
      </c>
      <c r="I84" s="42">
        <f>I77</f>
        <v>1667.4900000000002</v>
      </c>
      <c r="J84" s="42">
        <f>H84+I84</f>
        <v>411858.05</v>
      </c>
    </row>
    <row r="85" spans="2:14" ht="12.95" customHeight="1">
      <c r="B85" s="34"/>
      <c r="C85" s="35"/>
      <c r="D85" s="35"/>
      <c r="E85" s="50" t="s">
        <v>24</v>
      </c>
      <c r="F85" s="51"/>
      <c r="G85" s="40"/>
      <c r="H85" s="59">
        <v>363557.17</v>
      </c>
      <c r="I85" s="42">
        <f>I63+I44</f>
        <v>273.49</v>
      </c>
      <c r="J85" s="41">
        <f>H85+I85</f>
        <v>363830.66</v>
      </c>
    </row>
    <row r="86" spans="2:14" ht="12.95" customHeight="1">
      <c r="B86" s="34"/>
      <c r="C86" s="35"/>
      <c r="D86" s="35"/>
      <c r="E86" s="29" t="s">
        <v>25</v>
      </c>
      <c r="F86" s="34"/>
      <c r="G86" s="52"/>
      <c r="H86" s="59">
        <v>97580.800000000003</v>
      </c>
      <c r="I86" s="42">
        <f>I72+I45</f>
        <v>1394</v>
      </c>
      <c r="J86" s="41">
        <f>H86+I86</f>
        <v>98974.8</v>
      </c>
    </row>
    <row r="87" spans="2:14" ht="12.95" customHeight="1">
      <c r="B87" s="56" t="s">
        <v>47</v>
      </c>
      <c r="E87" s="53" t="s">
        <v>31</v>
      </c>
      <c r="F87" s="51"/>
      <c r="G87" s="40"/>
      <c r="H87" s="42">
        <f>H85+H86</f>
        <v>461137.97</v>
      </c>
      <c r="I87" s="42">
        <f>SUM(I85:I86)</f>
        <v>1667.49</v>
      </c>
      <c r="J87" s="42">
        <f>SUM(J85:J86)</f>
        <v>462805.45999999996</v>
      </c>
    </row>
    <row r="88" spans="2:14" ht="12.95" customHeight="1">
      <c r="E88" s="29" t="s">
        <v>19</v>
      </c>
      <c r="F88" s="34"/>
      <c r="G88" s="52"/>
      <c r="H88" s="41">
        <f>H84-H87</f>
        <v>-50947.409999999974</v>
      </c>
      <c r="I88" s="42">
        <f>I84-I87</f>
        <v>0</v>
      </c>
      <c r="J88" s="41">
        <f>J84-J87</f>
        <v>-50947.409999999974</v>
      </c>
    </row>
    <row r="89" spans="2:14" ht="12.95" customHeight="1">
      <c r="E89" s="53" t="s">
        <v>32</v>
      </c>
      <c r="F89" s="51"/>
      <c r="G89" s="40"/>
      <c r="H89" s="60">
        <v>50947.41</v>
      </c>
      <c r="I89" s="42">
        <f>I82</f>
        <v>0</v>
      </c>
      <c r="J89" s="42">
        <f>H89+I89</f>
        <v>50947.41</v>
      </c>
    </row>
    <row r="90" spans="2:14" ht="12.95" customHeight="1"/>
    <row r="91" spans="2:14" ht="12.95" customHeight="1"/>
  </sheetData>
  <mergeCells count="30">
    <mergeCell ref="E75:G75"/>
    <mergeCell ref="A48:A50"/>
    <mergeCell ref="E82:H82"/>
    <mergeCell ref="E77:H77"/>
    <mergeCell ref="E78:H78"/>
    <mergeCell ref="E79:H79"/>
    <mergeCell ref="E80:H80"/>
    <mergeCell ref="E81:H81"/>
    <mergeCell ref="E72:G72"/>
    <mergeCell ref="E63:G63"/>
    <mergeCell ref="A51:A57"/>
    <mergeCell ref="A58:A59"/>
    <mergeCell ref="A60:A62"/>
    <mergeCell ref="A65:A71"/>
    <mergeCell ref="G2:G3"/>
    <mergeCell ref="E43:G43"/>
    <mergeCell ref="E44:G44"/>
    <mergeCell ref="E46:G46"/>
    <mergeCell ref="A5:A8"/>
    <mergeCell ref="A9:A10"/>
    <mergeCell ref="A15:A21"/>
    <mergeCell ref="F2:F3"/>
    <mergeCell ref="B2:B3"/>
    <mergeCell ref="E2:E3"/>
    <mergeCell ref="E45:G45"/>
    <mergeCell ref="A24:A35"/>
    <mergeCell ref="A36:A42"/>
    <mergeCell ref="A22:A23"/>
    <mergeCell ref="A11:A12"/>
    <mergeCell ref="A13:A14"/>
  </mergeCells>
  <conditionalFormatting sqref="B1:B2">
    <cfRule type="expression" dxfId="89" priority="43" stopIfTrue="1">
      <formula>$K1="Z"</formula>
    </cfRule>
    <cfRule type="expression" dxfId="88" priority="44" stopIfTrue="1">
      <formula>$K1="T"</formula>
    </cfRule>
    <cfRule type="expression" dxfId="87" priority="45" stopIfTrue="1">
      <formula>$K1="Y"</formula>
    </cfRule>
  </conditionalFormatting>
  <conditionalFormatting sqref="B2">
    <cfRule type="expression" dxfId="86" priority="40" stopIfTrue="1">
      <formula>$K2="Z"</formula>
    </cfRule>
    <cfRule type="expression" dxfId="85" priority="41" stopIfTrue="1">
      <formula>$K2="T"</formula>
    </cfRule>
    <cfRule type="expression" dxfId="84" priority="42" stopIfTrue="1">
      <formula>$K2="Y"</formula>
    </cfRule>
  </conditionalFormatting>
  <conditionalFormatting sqref="C43:D45 B1:B2">
    <cfRule type="expression" dxfId="83" priority="37" stopIfTrue="1">
      <formula>#REF!="Z"</formula>
    </cfRule>
    <cfRule type="expression" dxfId="82" priority="38" stopIfTrue="1">
      <formula>#REF!="T"</formula>
    </cfRule>
    <cfRule type="expression" dxfId="81" priority="39" stopIfTrue="1">
      <formula>#REF!="Y"</formula>
    </cfRule>
  </conditionalFormatting>
  <conditionalFormatting sqref="H85">
    <cfRule type="expression" dxfId="80" priority="22" stopIfTrue="1">
      <formula>$J85="Z"</formula>
    </cfRule>
    <cfRule type="expression" dxfId="79" priority="23" stopIfTrue="1">
      <formula>$J85="T"</formula>
    </cfRule>
    <cfRule type="expression" dxfId="78" priority="24" stopIfTrue="1">
      <formula>$J85="Y"</formula>
    </cfRule>
  </conditionalFormatting>
  <conditionalFormatting sqref="H86">
    <cfRule type="expression" dxfId="77" priority="19" stopIfTrue="1">
      <formula>$J86="Z"</formula>
    </cfRule>
    <cfRule type="expression" dxfId="76" priority="20" stopIfTrue="1">
      <formula>$J86="T"</formula>
    </cfRule>
    <cfRule type="expression" dxfId="75" priority="21" stopIfTrue="1">
      <formula>$J86="Y"</formula>
    </cfRule>
  </conditionalFormatting>
  <conditionalFormatting sqref="H158">
    <cfRule type="expression" dxfId="74" priority="16" stopIfTrue="1">
      <formula>$J158="Z"</formula>
    </cfRule>
    <cfRule type="expression" dxfId="73" priority="17" stopIfTrue="1">
      <formula>$J158="T"</formula>
    </cfRule>
    <cfRule type="expression" dxfId="72" priority="18" stopIfTrue="1">
      <formula>$J158="Y"</formula>
    </cfRule>
  </conditionalFormatting>
  <conditionalFormatting sqref="H159">
    <cfRule type="expression" dxfId="71" priority="13" stopIfTrue="1">
      <formula>$J159="Z"</formula>
    </cfRule>
    <cfRule type="expression" dxfId="70" priority="14" stopIfTrue="1">
      <formula>$J159="T"</formula>
    </cfRule>
    <cfRule type="expression" dxfId="69" priority="15" stopIfTrue="1">
      <formula>$J159="Y"</formula>
    </cfRule>
  </conditionalFormatting>
  <conditionalFormatting sqref="H160">
    <cfRule type="expression" dxfId="68" priority="10" stopIfTrue="1">
      <formula>$J160="Z"</formula>
    </cfRule>
    <cfRule type="expression" dxfId="67" priority="11" stopIfTrue="1">
      <formula>$J160="T"</formula>
    </cfRule>
    <cfRule type="expression" dxfId="66" priority="12" stopIfTrue="1">
      <formula>$J160="Y"</formula>
    </cfRule>
  </conditionalFormatting>
  <conditionalFormatting sqref="H84">
    <cfRule type="expression" dxfId="65" priority="7" stopIfTrue="1">
      <formula>$J84="Z"</formula>
    </cfRule>
    <cfRule type="expression" dxfId="64" priority="8" stopIfTrue="1">
      <formula>$J84="T"</formula>
    </cfRule>
    <cfRule type="expression" dxfId="63" priority="9" stopIfTrue="1">
      <formula>$J84="Y"</formula>
    </cfRule>
  </conditionalFormatting>
  <conditionalFormatting sqref="H85">
    <cfRule type="expression" dxfId="62" priority="4" stopIfTrue="1">
      <formula>$J85="Z"</formula>
    </cfRule>
    <cfRule type="expression" dxfId="61" priority="5" stopIfTrue="1">
      <formula>$J85="T"</formula>
    </cfRule>
    <cfRule type="expression" dxfId="60" priority="6" stopIfTrue="1">
      <formula>$J85="Y"</formula>
    </cfRule>
  </conditionalFormatting>
  <conditionalFormatting sqref="H86">
    <cfRule type="expression" dxfId="59" priority="1" stopIfTrue="1">
      <formula>$J86="Z"</formula>
    </cfRule>
    <cfRule type="expression" dxfId="58" priority="2" stopIfTrue="1">
      <formula>$J86="T"</formula>
    </cfRule>
    <cfRule type="expression" dxfId="57" priority="3" stopIfTrue="1">
      <formula>$J86="Y"</formula>
    </cfRule>
  </conditionalFormatting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>
      <selection activeCell="H30" sqref="H30"/>
    </sheetView>
  </sheetViews>
  <sheetFormatPr defaultRowHeight="12.75"/>
  <cols>
    <col min="1" max="1" width="4.5703125" style="4" customWidth="1"/>
    <col min="2" max="2" width="74.85546875" style="4" customWidth="1"/>
    <col min="3" max="3" width="3.85546875" style="54" customWidth="1"/>
    <col min="4" max="4" width="7.42578125" style="54" customWidth="1"/>
    <col min="5" max="7" width="6.7109375" style="4" customWidth="1"/>
    <col min="8" max="8" width="10" style="4" customWidth="1"/>
    <col min="9" max="9" width="11" style="4" customWidth="1"/>
    <col min="10" max="10" width="10.140625" style="4" customWidth="1"/>
    <col min="11" max="11" width="11.7109375" style="4" customWidth="1"/>
    <col min="12" max="16384" width="9.140625" style="4"/>
  </cols>
  <sheetData>
    <row r="1" spans="1:12" ht="15">
      <c r="A1" s="1" t="s">
        <v>142</v>
      </c>
      <c r="B1" s="80"/>
      <c r="C1" s="3"/>
      <c r="D1" s="3"/>
      <c r="H1" s="80" t="s">
        <v>46</v>
      </c>
      <c r="I1" s="80"/>
      <c r="J1" s="1"/>
    </row>
    <row r="2" spans="1:12" s="80" customFormat="1">
      <c r="A2" s="5" t="s">
        <v>0</v>
      </c>
      <c r="B2" s="96" t="s">
        <v>1</v>
      </c>
      <c r="C2" s="5"/>
      <c r="D2" s="5" t="s">
        <v>2</v>
      </c>
      <c r="E2" s="96" t="s">
        <v>3</v>
      </c>
      <c r="F2" s="96" t="s">
        <v>4</v>
      </c>
      <c r="G2" s="96" t="s">
        <v>5</v>
      </c>
      <c r="H2" s="5" t="s">
        <v>6</v>
      </c>
      <c r="I2" s="5" t="s">
        <v>7</v>
      </c>
      <c r="J2" s="5" t="s">
        <v>8</v>
      </c>
    </row>
    <row r="3" spans="1:12" s="80" customFormat="1">
      <c r="A3" s="6" t="s">
        <v>9</v>
      </c>
      <c r="B3" s="97"/>
      <c r="C3" s="6"/>
      <c r="D3" s="6" t="s">
        <v>10</v>
      </c>
      <c r="E3" s="97"/>
      <c r="F3" s="97"/>
      <c r="G3" s="97"/>
      <c r="H3" s="6" t="s">
        <v>11</v>
      </c>
      <c r="I3" s="6" t="s">
        <v>36</v>
      </c>
      <c r="J3" s="6" t="s">
        <v>11</v>
      </c>
    </row>
    <row r="4" spans="1:12" ht="12.95" customHeight="1">
      <c r="A4" s="101" t="s">
        <v>13</v>
      </c>
      <c r="B4" s="69" t="s">
        <v>153</v>
      </c>
      <c r="C4" s="70" t="s">
        <v>38</v>
      </c>
      <c r="D4" s="72"/>
      <c r="E4" s="71">
        <v>5512</v>
      </c>
      <c r="F4" s="71">
        <v>3121</v>
      </c>
      <c r="G4" s="72" t="s">
        <v>154</v>
      </c>
      <c r="H4" s="73">
        <v>0</v>
      </c>
      <c r="I4" s="74">
        <v>30</v>
      </c>
      <c r="J4" s="76">
        <f t="shared" ref="J4:J19" si="0">H4+I4</f>
        <v>30</v>
      </c>
    </row>
    <row r="5" spans="1:12" ht="12.95" customHeight="1">
      <c r="A5" s="101"/>
      <c r="B5" s="69" t="s">
        <v>155</v>
      </c>
      <c r="C5" s="70" t="s">
        <v>38</v>
      </c>
      <c r="D5" s="72"/>
      <c r="E5" s="71">
        <v>5512</v>
      </c>
      <c r="F5" s="71">
        <v>6122</v>
      </c>
      <c r="G5" s="72" t="s">
        <v>154</v>
      </c>
      <c r="H5" s="73">
        <v>0</v>
      </c>
      <c r="I5" s="74">
        <v>30</v>
      </c>
      <c r="J5" s="76">
        <f t="shared" si="0"/>
        <v>30</v>
      </c>
    </row>
    <row r="6" spans="1:12" ht="12.95" customHeight="1">
      <c r="A6" s="102" t="s">
        <v>14</v>
      </c>
      <c r="B6" s="69" t="s">
        <v>156</v>
      </c>
      <c r="C6" s="70" t="s">
        <v>38</v>
      </c>
      <c r="D6" s="71">
        <v>13305</v>
      </c>
      <c r="E6" s="71"/>
      <c r="F6" s="71">
        <v>4122</v>
      </c>
      <c r="G6" s="72" t="s">
        <v>157</v>
      </c>
      <c r="H6" s="76">
        <v>0</v>
      </c>
      <c r="I6" s="77">
        <v>466.71</v>
      </c>
      <c r="J6" s="76">
        <f t="shared" si="0"/>
        <v>466.71</v>
      </c>
    </row>
    <row r="7" spans="1:12" ht="12.95" customHeight="1">
      <c r="A7" s="103"/>
      <c r="B7" s="69" t="s">
        <v>163</v>
      </c>
      <c r="C7" s="70" t="s">
        <v>38</v>
      </c>
      <c r="D7" s="71">
        <v>13305</v>
      </c>
      <c r="E7" s="71">
        <v>4356</v>
      </c>
      <c r="F7" s="71">
        <v>5336</v>
      </c>
      <c r="G7" s="72" t="s">
        <v>157</v>
      </c>
      <c r="H7" s="76">
        <v>0</v>
      </c>
      <c r="I7" s="77">
        <v>466.71</v>
      </c>
      <c r="J7" s="76">
        <f t="shared" si="0"/>
        <v>466.71</v>
      </c>
      <c r="L7" s="86"/>
    </row>
    <row r="8" spans="1:12" ht="12.95" customHeight="1">
      <c r="A8" s="103"/>
      <c r="B8" s="69" t="s">
        <v>164</v>
      </c>
      <c r="C8" s="70" t="s">
        <v>38</v>
      </c>
      <c r="D8" s="71">
        <v>13305</v>
      </c>
      <c r="E8" s="71"/>
      <c r="F8" s="71">
        <v>4122</v>
      </c>
      <c r="G8" s="72" t="s">
        <v>158</v>
      </c>
      <c r="H8" s="76">
        <v>0</v>
      </c>
      <c r="I8" s="77">
        <v>6058.2</v>
      </c>
      <c r="J8" s="76">
        <f t="shared" si="0"/>
        <v>6058.2</v>
      </c>
      <c r="L8" s="86"/>
    </row>
    <row r="9" spans="1:12" ht="12.95" customHeight="1">
      <c r="A9" s="103"/>
      <c r="B9" s="69" t="s">
        <v>165</v>
      </c>
      <c r="C9" s="70" t="s">
        <v>38</v>
      </c>
      <c r="D9" s="71">
        <v>13305</v>
      </c>
      <c r="E9" s="71">
        <v>4350</v>
      </c>
      <c r="F9" s="71">
        <v>5336</v>
      </c>
      <c r="G9" s="72" t="s">
        <v>158</v>
      </c>
      <c r="H9" s="76">
        <v>0</v>
      </c>
      <c r="I9" s="77">
        <v>6058.2</v>
      </c>
      <c r="J9" s="76">
        <f t="shared" si="0"/>
        <v>6058.2</v>
      </c>
    </row>
    <row r="10" spans="1:12" ht="12.95" customHeight="1">
      <c r="A10" s="103"/>
      <c r="B10" s="69" t="s">
        <v>166</v>
      </c>
      <c r="C10" s="70" t="s">
        <v>38</v>
      </c>
      <c r="D10" s="71">
        <v>13305</v>
      </c>
      <c r="E10" s="71"/>
      <c r="F10" s="71">
        <v>4122</v>
      </c>
      <c r="G10" s="72" t="s">
        <v>159</v>
      </c>
      <c r="H10" s="76">
        <v>0</v>
      </c>
      <c r="I10" s="77">
        <v>1469.2</v>
      </c>
      <c r="J10" s="76">
        <f t="shared" si="0"/>
        <v>1469.2</v>
      </c>
    </row>
    <row r="11" spans="1:12" ht="12.95" customHeight="1">
      <c r="A11" s="103"/>
      <c r="B11" s="69" t="s">
        <v>167</v>
      </c>
      <c r="C11" s="70" t="s">
        <v>38</v>
      </c>
      <c r="D11" s="71">
        <v>13305</v>
      </c>
      <c r="E11" s="71">
        <v>4351</v>
      </c>
      <c r="F11" s="71">
        <v>5336</v>
      </c>
      <c r="G11" s="72" t="s">
        <v>159</v>
      </c>
      <c r="H11" s="76">
        <v>0</v>
      </c>
      <c r="I11" s="77">
        <v>1469.2</v>
      </c>
      <c r="J11" s="76">
        <f t="shared" si="0"/>
        <v>1469.2</v>
      </c>
    </row>
    <row r="12" spans="1:12" ht="12.95" customHeight="1">
      <c r="A12" s="103"/>
      <c r="B12" s="69" t="s">
        <v>170</v>
      </c>
      <c r="C12" s="70" t="s">
        <v>38</v>
      </c>
      <c r="D12" s="71">
        <v>13305</v>
      </c>
      <c r="E12" s="71"/>
      <c r="F12" s="71">
        <v>4122</v>
      </c>
      <c r="G12" s="72" t="s">
        <v>118</v>
      </c>
      <c r="H12" s="76">
        <v>0</v>
      </c>
      <c r="I12" s="77">
        <v>7853.4</v>
      </c>
      <c r="J12" s="76">
        <f t="shared" si="0"/>
        <v>7853.4</v>
      </c>
    </row>
    <row r="13" spans="1:12" ht="12.95" customHeight="1">
      <c r="A13" s="103"/>
      <c r="B13" s="69" t="s">
        <v>171</v>
      </c>
      <c r="C13" s="70" t="s">
        <v>38</v>
      </c>
      <c r="D13" s="71">
        <v>13305</v>
      </c>
      <c r="E13" s="71">
        <v>4350</v>
      </c>
      <c r="F13" s="71">
        <v>5336</v>
      </c>
      <c r="G13" s="72" t="s">
        <v>118</v>
      </c>
      <c r="H13" s="76">
        <v>0</v>
      </c>
      <c r="I13" s="77">
        <v>7853.4</v>
      </c>
      <c r="J13" s="76">
        <f t="shared" si="0"/>
        <v>7853.4</v>
      </c>
    </row>
    <row r="14" spans="1:12" ht="12.95" customHeight="1">
      <c r="A14" s="103"/>
      <c r="B14" s="69" t="s">
        <v>172</v>
      </c>
      <c r="C14" s="70" t="s">
        <v>38</v>
      </c>
      <c r="D14" s="71">
        <v>13305</v>
      </c>
      <c r="E14" s="71"/>
      <c r="F14" s="71">
        <v>4122</v>
      </c>
      <c r="G14" s="72" t="s">
        <v>160</v>
      </c>
      <c r="H14" s="76">
        <v>0</v>
      </c>
      <c r="I14" s="77">
        <v>837.65</v>
      </c>
      <c r="J14" s="76">
        <f t="shared" si="0"/>
        <v>837.65</v>
      </c>
    </row>
    <row r="15" spans="1:12" ht="12.95" customHeight="1">
      <c r="A15" s="103"/>
      <c r="B15" s="69" t="s">
        <v>173</v>
      </c>
      <c r="C15" s="70" t="s">
        <v>38</v>
      </c>
      <c r="D15" s="71">
        <v>13305</v>
      </c>
      <c r="E15" s="71">
        <v>4359</v>
      </c>
      <c r="F15" s="71">
        <v>5336</v>
      </c>
      <c r="G15" s="72" t="s">
        <v>160</v>
      </c>
      <c r="H15" s="76">
        <v>0</v>
      </c>
      <c r="I15" s="77">
        <v>837.65</v>
      </c>
      <c r="J15" s="76">
        <f t="shared" si="0"/>
        <v>837.65</v>
      </c>
    </row>
    <row r="16" spans="1:12" ht="12.95" customHeight="1">
      <c r="A16" s="103"/>
      <c r="B16" s="69" t="s">
        <v>175</v>
      </c>
      <c r="C16" s="70" t="s">
        <v>38</v>
      </c>
      <c r="D16" s="71">
        <v>13305</v>
      </c>
      <c r="E16" s="71"/>
      <c r="F16" s="71">
        <v>4122</v>
      </c>
      <c r="G16" s="72" t="s">
        <v>161</v>
      </c>
      <c r="H16" s="76">
        <v>0</v>
      </c>
      <c r="I16" s="77">
        <v>3987.36</v>
      </c>
      <c r="J16" s="76">
        <f t="shared" si="0"/>
        <v>3987.36</v>
      </c>
    </row>
    <row r="17" spans="1:11" ht="12.95" customHeight="1">
      <c r="A17" s="103"/>
      <c r="B17" s="69" t="s">
        <v>174</v>
      </c>
      <c r="C17" s="70" t="s">
        <v>38</v>
      </c>
      <c r="D17" s="71">
        <v>13305</v>
      </c>
      <c r="E17" s="71">
        <v>4357</v>
      </c>
      <c r="F17" s="71">
        <v>5336</v>
      </c>
      <c r="G17" s="72" t="s">
        <v>161</v>
      </c>
      <c r="H17" s="76">
        <v>0</v>
      </c>
      <c r="I17" s="77">
        <v>3987.36</v>
      </c>
      <c r="J17" s="76">
        <f t="shared" si="0"/>
        <v>3987.36</v>
      </c>
    </row>
    <row r="18" spans="1:11" ht="12.95" customHeight="1">
      <c r="A18" s="103"/>
      <c r="B18" s="69" t="s">
        <v>176</v>
      </c>
      <c r="C18" s="70" t="s">
        <v>38</v>
      </c>
      <c r="D18" s="71">
        <v>13305</v>
      </c>
      <c r="E18" s="71"/>
      <c r="F18" s="71">
        <v>4122</v>
      </c>
      <c r="G18" s="72" t="s">
        <v>162</v>
      </c>
      <c r="H18" s="76">
        <v>0</v>
      </c>
      <c r="I18" s="77">
        <v>837.65</v>
      </c>
      <c r="J18" s="76">
        <f t="shared" si="0"/>
        <v>837.65</v>
      </c>
    </row>
    <row r="19" spans="1:11" ht="12.95" customHeight="1">
      <c r="A19" s="104"/>
      <c r="B19" s="69" t="s">
        <v>177</v>
      </c>
      <c r="C19" s="70" t="s">
        <v>38</v>
      </c>
      <c r="D19" s="71">
        <v>13305</v>
      </c>
      <c r="E19" s="71">
        <v>4359</v>
      </c>
      <c r="F19" s="71">
        <v>5336</v>
      </c>
      <c r="G19" s="72" t="s">
        <v>162</v>
      </c>
      <c r="H19" s="76">
        <v>0</v>
      </c>
      <c r="I19" s="77">
        <v>837.65</v>
      </c>
      <c r="J19" s="76">
        <f t="shared" si="0"/>
        <v>837.65</v>
      </c>
    </row>
    <row r="20" spans="1:11" s="25" customFormat="1" ht="12.95" customHeight="1">
      <c r="A20" s="90"/>
      <c r="B20" s="23"/>
      <c r="C20" s="24"/>
      <c r="D20" s="24"/>
      <c r="E20" s="98" t="s">
        <v>16</v>
      </c>
      <c r="F20" s="98"/>
      <c r="G20" s="98"/>
      <c r="H20" s="19">
        <f>H4+H6+H8+H10+H12+H14+H16+H18</f>
        <v>0</v>
      </c>
      <c r="I20" s="19">
        <f t="shared" ref="I20:J20" si="1">I4+I6+I8+I10+I12+I14+I16+I18</f>
        <v>21540.170000000002</v>
      </c>
      <c r="J20" s="19">
        <f t="shared" si="1"/>
        <v>21540.170000000002</v>
      </c>
    </row>
    <row r="21" spans="1:11" s="25" customFormat="1" ht="12.95" customHeight="1">
      <c r="A21" s="91"/>
      <c r="B21" s="26" t="s">
        <v>100</v>
      </c>
      <c r="C21" s="24"/>
      <c r="D21" s="24"/>
      <c r="E21" s="99" t="s">
        <v>17</v>
      </c>
      <c r="F21" s="99"/>
      <c r="G21" s="99"/>
      <c r="H21" s="19">
        <f>H7+H9+H11+H13+H15+H17+H19</f>
        <v>0</v>
      </c>
      <c r="I21" s="19">
        <f t="shared" ref="I21:J21" si="2">I7+I9+I11+I13+I15+I17+I19</f>
        <v>21510.170000000002</v>
      </c>
      <c r="J21" s="19">
        <f t="shared" si="2"/>
        <v>21510.170000000002</v>
      </c>
    </row>
    <row r="22" spans="1:11" s="25" customFormat="1" ht="12.95" customHeight="1">
      <c r="A22" s="91"/>
      <c r="B22" s="27"/>
      <c r="C22" s="24"/>
      <c r="D22" s="24"/>
      <c r="E22" s="100" t="s">
        <v>18</v>
      </c>
      <c r="F22" s="100"/>
      <c r="G22" s="100"/>
      <c r="H22" s="19">
        <f>H5</f>
        <v>0</v>
      </c>
      <c r="I22" s="19">
        <f>I5</f>
        <v>30</v>
      </c>
      <c r="J22" s="19">
        <f>J5</f>
        <v>30</v>
      </c>
    </row>
    <row r="23" spans="1:11" ht="12.95" customHeight="1">
      <c r="A23" s="34"/>
      <c r="B23" s="30"/>
      <c r="C23" s="31"/>
      <c r="D23" s="31"/>
      <c r="E23" s="100" t="s">
        <v>19</v>
      </c>
      <c r="F23" s="100"/>
      <c r="G23" s="100"/>
      <c r="H23" s="32">
        <f>H20-H21-H22</f>
        <v>0</v>
      </c>
      <c r="I23" s="32">
        <f>I20-I21-I22</f>
        <v>0</v>
      </c>
      <c r="J23" s="32">
        <f>J20-J21-J22</f>
        <v>0</v>
      </c>
    </row>
    <row r="24" spans="1:11" ht="12.95" customHeight="1">
      <c r="A24" s="95" t="s">
        <v>20</v>
      </c>
      <c r="B24" s="34"/>
      <c r="C24" s="35"/>
      <c r="D24" s="35"/>
      <c r="E24" s="36"/>
      <c r="F24" s="34"/>
      <c r="G24" s="34"/>
      <c r="H24" s="37"/>
      <c r="I24" s="37"/>
      <c r="J24" s="92"/>
      <c r="K24" s="34"/>
    </row>
    <row r="25" spans="1:11" ht="12.95" customHeight="1">
      <c r="A25" s="101" t="s">
        <v>13</v>
      </c>
      <c r="B25" s="17" t="s">
        <v>143</v>
      </c>
      <c r="C25" s="18"/>
      <c r="D25" s="18"/>
      <c r="E25" s="18">
        <v>3412</v>
      </c>
      <c r="F25" s="18">
        <v>5169</v>
      </c>
      <c r="G25" s="14" t="s">
        <v>145</v>
      </c>
      <c r="H25" s="41">
        <v>645</v>
      </c>
      <c r="I25" s="42">
        <v>-35</v>
      </c>
      <c r="J25" s="21">
        <f t="shared" ref="J25:J26" si="3">H25+I25</f>
        <v>610</v>
      </c>
    </row>
    <row r="26" spans="1:11" ht="12.95" customHeight="1">
      <c r="A26" s="101"/>
      <c r="B26" s="69" t="s">
        <v>144</v>
      </c>
      <c r="C26" s="70" t="s">
        <v>38</v>
      </c>
      <c r="D26" s="71"/>
      <c r="E26" s="71">
        <v>3412</v>
      </c>
      <c r="F26" s="71">
        <v>5151</v>
      </c>
      <c r="G26" s="72" t="s">
        <v>145</v>
      </c>
      <c r="H26" s="76">
        <v>0</v>
      </c>
      <c r="I26" s="77">
        <v>35</v>
      </c>
      <c r="J26" s="73">
        <f t="shared" si="3"/>
        <v>35</v>
      </c>
    </row>
    <row r="27" spans="1:11" ht="12.95" customHeight="1">
      <c r="A27" s="101" t="s">
        <v>14</v>
      </c>
      <c r="B27" s="20" t="s">
        <v>149</v>
      </c>
      <c r="C27" s="13"/>
      <c r="D27" s="11"/>
      <c r="E27" s="11">
        <v>3392</v>
      </c>
      <c r="F27" s="11">
        <v>5222</v>
      </c>
      <c r="G27" s="14" t="s">
        <v>146</v>
      </c>
      <c r="H27" s="16">
        <v>200</v>
      </c>
      <c r="I27" s="39">
        <v>-39.35</v>
      </c>
      <c r="J27" s="16">
        <f t="shared" ref="J27:J30" si="4">H27+I27</f>
        <v>160.65</v>
      </c>
    </row>
    <row r="28" spans="1:11" ht="12.95" customHeight="1">
      <c r="A28" s="101"/>
      <c r="B28" s="75" t="s">
        <v>183</v>
      </c>
      <c r="C28" s="70" t="s">
        <v>38</v>
      </c>
      <c r="D28" s="71"/>
      <c r="E28" s="71">
        <v>2121</v>
      </c>
      <c r="F28" s="71">
        <v>5213</v>
      </c>
      <c r="G28" s="72" t="s">
        <v>147</v>
      </c>
      <c r="H28" s="76">
        <v>0</v>
      </c>
      <c r="I28" s="77">
        <v>39.35</v>
      </c>
      <c r="J28" s="76">
        <f t="shared" si="4"/>
        <v>39.35</v>
      </c>
    </row>
    <row r="29" spans="1:11" ht="12.95" customHeight="1">
      <c r="A29" s="101"/>
      <c r="B29" s="20" t="s">
        <v>152</v>
      </c>
      <c r="C29" s="13"/>
      <c r="D29" s="11"/>
      <c r="E29" s="11">
        <v>6112</v>
      </c>
      <c r="F29" s="11">
        <v>5901</v>
      </c>
      <c r="G29" s="14" t="s">
        <v>75</v>
      </c>
      <c r="H29" s="16">
        <v>197.29</v>
      </c>
      <c r="I29" s="39">
        <v>-5</v>
      </c>
      <c r="J29" s="16">
        <f t="shared" si="4"/>
        <v>192.29</v>
      </c>
    </row>
    <row r="30" spans="1:11" ht="12.95" customHeight="1">
      <c r="A30" s="101"/>
      <c r="B30" s="75" t="s">
        <v>151</v>
      </c>
      <c r="C30" s="70" t="s">
        <v>38</v>
      </c>
      <c r="D30" s="71"/>
      <c r="E30" s="71">
        <v>3326</v>
      </c>
      <c r="F30" s="71">
        <v>5222</v>
      </c>
      <c r="G30" s="72" t="s">
        <v>148</v>
      </c>
      <c r="H30" s="76">
        <v>0</v>
      </c>
      <c r="I30" s="77">
        <v>5</v>
      </c>
      <c r="J30" s="76">
        <f t="shared" si="4"/>
        <v>5</v>
      </c>
    </row>
    <row r="31" spans="1:11" ht="12.95" customHeight="1">
      <c r="A31" s="48"/>
      <c r="B31" s="34"/>
      <c r="C31" s="35"/>
      <c r="D31" s="35"/>
      <c r="E31" s="115" t="s">
        <v>21</v>
      </c>
      <c r="F31" s="116"/>
      <c r="G31" s="117"/>
      <c r="H31" s="43">
        <f>SUM(H25:H30)</f>
        <v>1042.29</v>
      </c>
      <c r="I31" s="43">
        <f>SUM(I25:I30)</f>
        <v>0</v>
      </c>
      <c r="J31" s="43">
        <f>SUM(J25:J30)</f>
        <v>1042.29</v>
      </c>
    </row>
    <row r="32" spans="1:11" ht="12.95" customHeight="1">
      <c r="A32" s="94" t="s">
        <v>22</v>
      </c>
      <c r="B32" s="34"/>
      <c r="C32" s="35"/>
      <c r="D32" s="35"/>
      <c r="E32" s="36"/>
      <c r="F32" s="34"/>
      <c r="G32" s="34"/>
      <c r="H32" s="37"/>
      <c r="I32" s="37"/>
      <c r="J32" s="37"/>
      <c r="K32" s="34"/>
    </row>
    <row r="33" spans="1:14" ht="12.95" customHeight="1">
      <c r="A33" s="85" t="s">
        <v>13</v>
      </c>
      <c r="B33" s="17"/>
      <c r="C33" s="18"/>
      <c r="D33" s="18"/>
      <c r="E33" s="18"/>
      <c r="F33" s="18"/>
      <c r="G33" s="14"/>
      <c r="H33" s="41">
        <v>0</v>
      </c>
      <c r="I33" s="42">
        <v>0</v>
      </c>
      <c r="J33" s="41">
        <f>H33+I33</f>
        <v>0</v>
      </c>
    </row>
    <row r="34" spans="1:14" ht="12.95" customHeight="1">
      <c r="A34" s="93"/>
      <c r="B34" s="30"/>
      <c r="C34" s="31"/>
      <c r="D34" s="31"/>
      <c r="E34" s="114" t="s">
        <v>23</v>
      </c>
      <c r="F34" s="114"/>
      <c r="G34" s="114"/>
      <c r="H34" s="78">
        <f>SUM(H33:H33)</f>
        <v>0</v>
      </c>
      <c r="I34" s="78">
        <f>SUM(I33:I33)</f>
        <v>0</v>
      </c>
      <c r="J34" s="78">
        <f>SUM(J33:J33)</f>
        <v>0</v>
      </c>
    </row>
    <row r="35" spans="1:14" ht="12.95" customHeight="1">
      <c r="A35" s="27" t="s">
        <v>34</v>
      </c>
      <c r="B35" s="30"/>
      <c r="C35" s="31"/>
      <c r="D35" s="31"/>
      <c r="E35" s="61"/>
      <c r="F35" s="61"/>
      <c r="G35" s="61"/>
      <c r="H35" s="64"/>
      <c r="I35" s="65"/>
      <c r="J35" s="92"/>
    </row>
    <row r="36" spans="1:14" ht="12.95" customHeight="1">
      <c r="A36" s="67" t="s">
        <v>13</v>
      </c>
      <c r="B36" s="12"/>
      <c r="C36" s="11"/>
      <c r="D36" s="11"/>
      <c r="E36" s="68"/>
      <c r="F36" s="68"/>
      <c r="G36" s="68"/>
      <c r="H36" s="21">
        <v>0</v>
      </c>
      <c r="I36" s="15">
        <v>0</v>
      </c>
      <c r="J36" s="21">
        <f>H36+I36</f>
        <v>0</v>
      </c>
    </row>
    <row r="37" spans="1:14" ht="12.75" customHeight="1">
      <c r="A37" s="31"/>
      <c r="B37" s="30"/>
      <c r="C37" s="31"/>
      <c r="D37" s="31"/>
      <c r="E37" s="105" t="s">
        <v>35</v>
      </c>
      <c r="F37" s="106"/>
      <c r="G37" s="107"/>
      <c r="H37" s="62">
        <v>0</v>
      </c>
      <c r="I37" s="66">
        <f>SUM(I36:I36)</f>
        <v>0</v>
      </c>
      <c r="J37" s="28">
        <v>0</v>
      </c>
    </row>
    <row r="38" spans="1:14" ht="12.95" customHeight="1">
      <c r="A38" s="31"/>
      <c r="B38" s="30"/>
      <c r="C38" s="31"/>
      <c r="D38" s="31"/>
      <c r="E38" s="45"/>
      <c r="F38" s="45"/>
      <c r="G38" s="46"/>
      <c r="H38" s="64"/>
      <c r="I38" s="65"/>
      <c r="J38" s="64"/>
      <c r="K38" s="34"/>
    </row>
    <row r="39" spans="1:14" ht="12.95" customHeight="1">
      <c r="A39" s="31"/>
      <c r="B39" s="30"/>
      <c r="C39" s="31"/>
      <c r="D39" s="31"/>
      <c r="E39" s="45"/>
      <c r="F39" s="45"/>
      <c r="G39" s="46"/>
      <c r="H39" s="64"/>
      <c r="I39" s="65"/>
      <c r="J39" s="64"/>
      <c r="K39" s="34"/>
    </row>
    <row r="40" spans="1:14" ht="12.95" customHeight="1">
      <c r="A40" s="31"/>
      <c r="B40" s="30"/>
      <c r="C40" s="31"/>
      <c r="D40" s="31"/>
      <c r="E40" s="45"/>
      <c r="F40" s="45"/>
      <c r="G40" s="46"/>
      <c r="H40" s="64"/>
      <c r="I40" s="65"/>
      <c r="J40" s="64"/>
      <c r="K40" s="34"/>
    </row>
    <row r="41" spans="1:14" ht="12.95" customHeight="1">
      <c r="B41" s="47" t="s">
        <v>178</v>
      </c>
      <c r="C41" s="35"/>
      <c r="D41" s="35"/>
      <c r="E41" s="111" t="s">
        <v>16</v>
      </c>
      <c r="F41" s="112"/>
      <c r="G41" s="112"/>
      <c r="H41" s="113"/>
      <c r="I41" s="42">
        <f>I20</f>
        <v>21540.170000000002</v>
      </c>
      <c r="J41" s="82"/>
      <c r="K41" s="34"/>
    </row>
    <row r="42" spans="1:14" ht="12.95" customHeight="1">
      <c r="B42" s="34"/>
      <c r="C42" s="35"/>
      <c r="D42" s="35"/>
      <c r="E42" s="111" t="s">
        <v>24</v>
      </c>
      <c r="F42" s="112"/>
      <c r="G42" s="112"/>
      <c r="H42" s="113"/>
      <c r="I42" s="42">
        <f>I31+I21</f>
        <v>21510.170000000002</v>
      </c>
      <c r="J42" s="29"/>
      <c r="K42" s="34"/>
    </row>
    <row r="43" spans="1:14" ht="12.95" customHeight="1">
      <c r="B43" s="34"/>
      <c r="C43" s="35"/>
      <c r="D43" s="35"/>
      <c r="E43" s="111" t="s">
        <v>25</v>
      </c>
      <c r="F43" s="112"/>
      <c r="G43" s="112"/>
      <c r="H43" s="113"/>
      <c r="I43" s="42">
        <f>I34+I22</f>
        <v>30</v>
      </c>
      <c r="J43" s="83"/>
      <c r="K43" s="34"/>
    </row>
    <row r="44" spans="1:14" ht="12.95" customHeight="1">
      <c r="B44" s="34"/>
      <c r="C44" s="35"/>
      <c r="D44" s="35"/>
      <c r="E44" s="111" t="s">
        <v>26</v>
      </c>
      <c r="F44" s="112"/>
      <c r="G44" s="112"/>
      <c r="H44" s="113"/>
      <c r="I44" s="42">
        <f>I42+I43</f>
        <v>21540.170000000002</v>
      </c>
      <c r="J44" s="83"/>
      <c r="K44" s="34"/>
    </row>
    <row r="45" spans="1:14" ht="12.95" customHeight="1">
      <c r="B45" s="34"/>
      <c r="C45" s="35"/>
      <c r="D45" s="35"/>
      <c r="E45" s="108" t="s">
        <v>27</v>
      </c>
      <c r="F45" s="109"/>
      <c r="G45" s="109"/>
      <c r="H45" s="110"/>
      <c r="I45" s="42">
        <f>I41-I44</f>
        <v>0</v>
      </c>
      <c r="J45" s="83"/>
    </row>
    <row r="46" spans="1:14" ht="12.95" customHeight="1">
      <c r="B46" s="34"/>
      <c r="C46" s="35"/>
      <c r="D46" s="35"/>
      <c r="E46" s="108" t="s">
        <v>28</v>
      </c>
      <c r="F46" s="109"/>
      <c r="G46" s="109"/>
      <c r="H46" s="110"/>
      <c r="I46" s="42">
        <f>I37</f>
        <v>0</v>
      </c>
      <c r="J46" s="83"/>
      <c r="K46" s="34"/>
      <c r="N46" s="34"/>
    </row>
    <row r="47" spans="1:14" ht="12.95" customHeight="1">
      <c r="E47" s="55" t="s">
        <v>29</v>
      </c>
      <c r="G47" s="34"/>
      <c r="H47" s="87" t="s">
        <v>168</v>
      </c>
      <c r="I47" s="54"/>
      <c r="J47" s="88" t="s">
        <v>169</v>
      </c>
    </row>
    <row r="48" spans="1:14" ht="12.95" customHeight="1">
      <c r="B48" s="47" t="s">
        <v>132</v>
      </c>
      <c r="C48" s="35"/>
      <c r="D48" s="35"/>
      <c r="E48" s="57" t="s">
        <v>30</v>
      </c>
      <c r="F48" s="48"/>
      <c r="G48" s="49"/>
      <c r="H48" s="58">
        <v>411858.05</v>
      </c>
      <c r="I48" s="42">
        <f>I41</f>
        <v>21540.170000000002</v>
      </c>
      <c r="J48" s="42">
        <f>H48+I48</f>
        <v>433398.22</v>
      </c>
    </row>
    <row r="49" spans="2:10" ht="12.95" customHeight="1">
      <c r="B49" s="34"/>
      <c r="C49" s="35"/>
      <c r="D49" s="35"/>
      <c r="E49" s="50" t="s">
        <v>24</v>
      </c>
      <c r="F49" s="51"/>
      <c r="G49" s="40"/>
      <c r="H49" s="59">
        <v>363830.66</v>
      </c>
      <c r="I49" s="42">
        <f>I31+I21</f>
        <v>21510.170000000002</v>
      </c>
      <c r="J49" s="41">
        <f>H49+I49</f>
        <v>385340.82999999996</v>
      </c>
    </row>
    <row r="50" spans="2:10" ht="12.95" customHeight="1">
      <c r="B50" s="34"/>
      <c r="C50" s="35"/>
      <c r="D50" s="35"/>
      <c r="E50" s="29" t="s">
        <v>25</v>
      </c>
      <c r="F50" s="34"/>
      <c r="G50" s="52"/>
      <c r="H50" s="59">
        <v>98974.8</v>
      </c>
      <c r="I50" s="42">
        <f>I34+I22</f>
        <v>30</v>
      </c>
      <c r="J50" s="41">
        <f>H50+I50</f>
        <v>99004.800000000003</v>
      </c>
    </row>
    <row r="51" spans="2:10" ht="12.95" customHeight="1">
      <c r="B51" s="56" t="s">
        <v>47</v>
      </c>
      <c r="E51" s="53" t="s">
        <v>31</v>
      </c>
      <c r="F51" s="51"/>
      <c r="G51" s="40"/>
      <c r="H51" s="42">
        <f>H49+H50</f>
        <v>462805.45999999996</v>
      </c>
      <c r="I51" s="42">
        <f>SUM(I49:I50)</f>
        <v>21540.170000000002</v>
      </c>
      <c r="J51" s="42">
        <f>SUM(J49:J50)</f>
        <v>484345.62999999995</v>
      </c>
    </row>
    <row r="52" spans="2:10" ht="12.95" customHeight="1">
      <c r="E52" s="29" t="s">
        <v>19</v>
      </c>
      <c r="F52" s="34"/>
      <c r="G52" s="52"/>
      <c r="H52" s="41">
        <f>H48-H51</f>
        <v>-50947.409999999974</v>
      </c>
      <c r="I52" s="42">
        <f>I48-I51</f>
        <v>0</v>
      </c>
      <c r="J52" s="41">
        <f>J48-J51</f>
        <v>-50947.409999999974</v>
      </c>
    </row>
    <row r="53" spans="2:10" ht="12.95" customHeight="1">
      <c r="E53" s="53" t="s">
        <v>32</v>
      </c>
      <c r="F53" s="51"/>
      <c r="G53" s="40"/>
      <c r="H53" s="60">
        <v>50947.41</v>
      </c>
      <c r="I53" s="42">
        <f>I46</f>
        <v>0</v>
      </c>
      <c r="J53" s="42">
        <f>H53+I53</f>
        <v>50947.41</v>
      </c>
    </row>
    <row r="54" spans="2:10" ht="12.95" customHeight="1"/>
    <row r="55" spans="2:10" ht="12.95" customHeight="1"/>
  </sheetData>
  <mergeCells count="21">
    <mergeCell ref="A4:A5"/>
    <mergeCell ref="B2:B3"/>
    <mergeCell ref="E2:E3"/>
    <mergeCell ref="F2:F3"/>
    <mergeCell ref="G2:G3"/>
    <mergeCell ref="A27:A30"/>
    <mergeCell ref="A6:A19"/>
    <mergeCell ref="E20:G20"/>
    <mergeCell ref="E21:G21"/>
    <mergeCell ref="E22:G22"/>
    <mergeCell ref="E23:G23"/>
    <mergeCell ref="A25:A26"/>
    <mergeCell ref="E46:H46"/>
    <mergeCell ref="E31:G31"/>
    <mergeCell ref="E34:G34"/>
    <mergeCell ref="E37:G37"/>
    <mergeCell ref="E41:H41"/>
    <mergeCell ref="E42:H42"/>
    <mergeCell ref="E43:H43"/>
    <mergeCell ref="E44:H44"/>
    <mergeCell ref="E45:H45"/>
  </mergeCells>
  <conditionalFormatting sqref="B1:B2">
    <cfRule type="expression" dxfId="56" priority="31" stopIfTrue="1">
      <formula>$K1="Z"</formula>
    </cfRule>
    <cfRule type="expression" dxfId="55" priority="32" stopIfTrue="1">
      <formula>$K1="T"</formula>
    </cfRule>
    <cfRule type="expression" dxfId="54" priority="33" stopIfTrue="1">
      <formula>$K1="Y"</formula>
    </cfRule>
  </conditionalFormatting>
  <conditionalFormatting sqref="B2">
    <cfRule type="expression" dxfId="53" priority="28" stopIfTrue="1">
      <formula>$K2="Z"</formula>
    </cfRule>
    <cfRule type="expression" dxfId="52" priority="29" stopIfTrue="1">
      <formula>$K2="T"</formula>
    </cfRule>
    <cfRule type="expression" dxfId="51" priority="30" stopIfTrue="1">
      <formula>$K2="Y"</formula>
    </cfRule>
  </conditionalFormatting>
  <conditionalFormatting sqref="C20:D22 B1:B2">
    <cfRule type="expression" dxfId="50" priority="25" stopIfTrue="1">
      <formula>#REF!="Z"</formula>
    </cfRule>
    <cfRule type="expression" dxfId="49" priority="26" stopIfTrue="1">
      <formula>#REF!="T"</formula>
    </cfRule>
    <cfRule type="expression" dxfId="48" priority="27" stopIfTrue="1">
      <formula>#REF!="Y"</formula>
    </cfRule>
  </conditionalFormatting>
  <conditionalFormatting sqref="H49">
    <cfRule type="expression" dxfId="47" priority="22" stopIfTrue="1">
      <formula>$J49="Z"</formula>
    </cfRule>
    <cfRule type="expression" dxfId="46" priority="23" stopIfTrue="1">
      <formula>$J49="T"</formula>
    </cfRule>
    <cfRule type="expression" dxfId="45" priority="24" stopIfTrue="1">
      <formula>$J49="Y"</formula>
    </cfRule>
  </conditionalFormatting>
  <conditionalFormatting sqref="H50">
    <cfRule type="expression" dxfId="44" priority="19" stopIfTrue="1">
      <formula>$J50="Z"</formula>
    </cfRule>
    <cfRule type="expression" dxfId="43" priority="20" stopIfTrue="1">
      <formula>$J50="T"</formula>
    </cfRule>
    <cfRule type="expression" dxfId="42" priority="21" stopIfTrue="1">
      <formula>$J50="Y"</formula>
    </cfRule>
  </conditionalFormatting>
  <conditionalFormatting sqref="H122">
    <cfRule type="expression" dxfId="41" priority="16" stopIfTrue="1">
      <formula>$J122="Z"</formula>
    </cfRule>
    <cfRule type="expression" dxfId="40" priority="17" stopIfTrue="1">
      <formula>$J122="T"</formula>
    </cfRule>
    <cfRule type="expression" dxfId="39" priority="18" stopIfTrue="1">
      <formula>$J122="Y"</formula>
    </cfRule>
  </conditionalFormatting>
  <conditionalFormatting sqref="H123">
    <cfRule type="expression" dxfId="38" priority="13" stopIfTrue="1">
      <formula>$J123="Z"</formula>
    </cfRule>
    <cfRule type="expression" dxfId="37" priority="14" stopIfTrue="1">
      <formula>$J123="T"</formula>
    </cfRule>
    <cfRule type="expression" dxfId="36" priority="15" stopIfTrue="1">
      <formula>$J123="Y"</formula>
    </cfRule>
  </conditionalFormatting>
  <conditionalFormatting sqref="H124">
    <cfRule type="expression" dxfId="35" priority="10" stopIfTrue="1">
      <formula>$J124="Z"</formula>
    </cfRule>
    <cfRule type="expression" dxfId="34" priority="11" stopIfTrue="1">
      <formula>$J124="T"</formula>
    </cfRule>
    <cfRule type="expression" dxfId="33" priority="12" stopIfTrue="1">
      <formula>$J124="Y"</formula>
    </cfRule>
  </conditionalFormatting>
  <conditionalFormatting sqref="H48">
    <cfRule type="expression" dxfId="32" priority="7" stopIfTrue="1">
      <formula>$J48="Z"</formula>
    </cfRule>
    <cfRule type="expression" dxfId="31" priority="8" stopIfTrue="1">
      <formula>$J48="T"</formula>
    </cfRule>
    <cfRule type="expression" dxfId="30" priority="9" stopIfTrue="1">
      <formula>$J48="Y"</formula>
    </cfRule>
  </conditionalFormatting>
  <conditionalFormatting sqref="H49">
    <cfRule type="expression" dxfId="29" priority="4" stopIfTrue="1">
      <formula>$J49="Z"</formula>
    </cfRule>
    <cfRule type="expression" dxfId="28" priority="5" stopIfTrue="1">
      <formula>$J49="T"</formula>
    </cfRule>
    <cfRule type="expression" dxfId="27" priority="6" stopIfTrue="1">
      <formula>$J49="Y"</formula>
    </cfRule>
  </conditionalFormatting>
  <conditionalFormatting sqref="H50">
    <cfRule type="expression" dxfId="26" priority="1" stopIfTrue="1">
      <formula>$J50="Z"</formula>
    </cfRule>
    <cfRule type="expression" dxfId="25" priority="2" stopIfTrue="1">
      <formula>$J50="T"</formula>
    </cfRule>
    <cfRule type="expression" dxfId="24" priority="3" stopIfTrue="1">
      <formula>$J50="Y"</formula>
    </cfRule>
  </conditionalFormatting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tabSelected="1" topLeftCell="A94" workbookViewId="0">
      <selection activeCell="G24" sqref="G24"/>
    </sheetView>
  </sheetViews>
  <sheetFormatPr defaultRowHeight="15"/>
  <cols>
    <col min="1" max="1" width="4" customWidth="1"/>
    <col min="2" max="2" width="74.85546875" customWidth="1"/>
    <col min="3" max="3" width="4.140625" customWidth="1"/>
    <col min="4" max="4" width="10.140625" customWidth="1"/>
    <col min="5" max="7" width="7.28515625" customWidth="1"/>
    <col min="8" max="8" width="9.85546875" customWidth="1"/>
    <col min="9" max="9" width="9" customWidth="1"/>
    <col min="10" max="10" width="9.85546875" customWidth="1"/>
  </cols>
  <sheetData>
    <row r="1" spans="1:10" ht="12.95" customHeight="1">
      <c r="A1" s="1" t="s">
        <v>45</v>
      </c>
      <c r="B1" s="80"/>
      <c r="C1" s="3"/>
      <c r="D1" s="3"/>
      <c r="E1" s="4"/>
      <c r="F1" s="4"/>
      <c r="G1" s="4"/>
      <c r="H1" s="80" t="s">
        <v>190</v>
      </c>
      <c r="I1" s="80"/>
      <c r="J1" s="1"/>
    </row>
    <row r="2" spans="1:10" ht="12.95" customHeight="1">
      <c r="A2" s="5" t="s">
        <v>0</v>
      </c>
      <c r="B2" s="96" t="s">
        <v>1</v>
      </c>
      <c r="C2" s="5"/>
      <c r="D2" s="5" t="s">
        <v>2</v>
      </c>
      <c r="E2" s="96" t="s">
        <v>3</v>
      </c>
      <c r="F2" s="96" t="s">
        <v>4</v>
      </c>
      <c r="G2" s="96" t="s">
        <v>5</v>
      </c>
      <c r="H2" s="5" t="s">
        <v>6</v>
      </c>
      <c r="I2" s="5" t="s">
        <v>7</v>
      </c>
      <c r="J2" s="5" t="s">
        <v>8</v>
      </c>
    </row>
    <row r="3" spans="1:10" ht="12.95" customHeight="1">
      <c r="A3" s="6" t="s">
        <v>9</v>
      </c>
      <c r="B3" s="97"/>
      <c r="C3" s="6"/>
      <c r="D3" s="6" t="s">
        <v>10</v>
      </c>
      <c r="E3" s="97"/>
      <c r="F3" s="97"/>
      <c r="G3" s="97"/>
      <c r="H3" s="6" t="s">
        <v>11</v>
      </c>
      <c r="I3" s="6" t="s">
        <v>36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95" customHeight="1">
      <c r="A5" s="101" t="s">
        <v>13</v>
      </c>
      <c r="B5" s="69" t="s">
        <v>184</v>
      </c>
      <c r="C5" s="70" t="s">
        <v>38</v>
      </c>
      <c r="D5" s="71">
        <v>103133063</v>
      </c>
      <c r="E5" s="71"/>
      <c r="F5" s="71">
        <v>4116</v>
      </c>
      <c r="G5" s="72" t="s">
        <v>55</v>
      </c>
      <c r="H5" s="73">
        <v>0</v>
      </c>
      <c r="I5" s="74">
        <v>149.28</v>
      </c>
      <c r="J5" s="76">
        <f>H5+I5</f>
        <v>149.28</v>
      </c>
    </row>
    <row r="6" spans="1:10" ht="12.95" customHeight="1">
      <c r="A6" s="101"/>
      <c r="B6" s="69" t="s">
        <v>186</v>
      </c>
      <c r="C6" s="70" t="s">
        <v>38</v>
      </c>
      <c r="D6" s="71">
        <v>103533063</v>
      </c>
      <c r="E6" s="71"/>
      <c r="F6" s="71">
        <v>4116</v>
      </c>
      <c r="G6" s="72" t="s">
        <v>55</v>
      </c>
      <c r="H6" s="73">
        <v>0</v>
      </c>
      <c r="I6" s="74">
        <v>845.93</v>
      </c>
      <c r="J6" s="76">
        <f t="shared" ref="J6:J58" si="0">H6+I6</f>
        <v>845.93</v>
      </c>
    </row>
    <row r="7" spans="1:10" ht="12.95" customHeight="1">
      <c r="A7" s="101"/>
      <c r="B7" s="69" t="s">
        <v>185</v>
      </c>
      <c r="C7" s="70" t="s">
        <v>38</v>
      </c>
      <c r="D7" s="71">
        <v>103133063</v>
      </c>
      <c r="E7" s="71">
        <v>3111</v>
      </c>
      <c r="F7" s="71">
        <v>5336</v>
      </c>
      <c r="G7" s="72" t="s">
        <v>55</v>
      </c>
      <c r="H7" s="73">
        <v>0</v>
      </c>
      <c r="I7" s="74">
        <v>149.28</v>
      </c>
      <c r="J7" s="76">
        <f t="shared" si="0"/>
        <v>149.28</v>
      </c>
    </row>
    <row r="8" spans="1:10" ht="12.95" customHeight="1">
      <c r="A8" s="101"/>
      <c r="B8" s="69" t="s">
        <v>122</v>
      </c>
      <c r="C8" s="70" t="s">
        <v>38</v>
      </c>
      <c r="D8" s="71">
        <v>103533063</v>
      </c>
      <c r="E8" s="71">
        <v>3111</v>
      </c>
      <c r="F8" s="71">
        <v>5336</v>
      </c>
      <c r="G8" s="72" t="s">
        <v>55</v>
      </c>
      <c r="H8" s="73">
        <v>0</v>
      </c>
      <c r="I8" s="74">
        <v>845.93</v>
      </c>
      <c r="J8" s="76">
        <f t="shared" si="0"/>
        <v>845.93</v>
      </c>
    </row>
    <row r="9" spans="1:10" ht="12.95" customHeight="1">
      <c r="A9" s="101" t="s">
        <v>14</v>
      </c>
      <c r="B9" s="69" t="s">
        <v>135</v>
      </c>
      <c r="C9" s="70" t="s">
        <v>38</v>
      </c>
      <c r="D9" s="72" t="s">
        <v>57</v>
      </c>
      <c r="E9" s="71"/>
      <c r="F9" s="71">
        <v>4122</v>
      </c>
      <c r="G9" s="72" t="s">
        <v>56</v>
      </c>
      <c r="H9" s="73">
        <v>0</v>
      </c>
      <c r="I9" s="74">
        <v>50</v>
      </c>
      <c r="J9" s="76">
        <f t="shared" si="0"/>
        <v>50</v>
      </c>
    </row>
    <row r="10" spans="1:10" ht="12.95" customHeight="1">
      <c r="A10" s="101"/>
      <c r="B10" s="69" t="s">
        <v>136</v>
      </c>
      <c r="C10" s="70" t="s">
        <v>38</v>
      </c>
      <c r="D10" s="72" t="s">
        <v>57</v>
      </c>
      <c r="E10" s="71">
        <v>3113</v>
      </c>
      <c r="F10" s="71">
        <v>5336</v>
      </c>
      <c r="G10" s="72" t="s">
        <v>56</v>
      </c>
      <c r="H10" s="73">
        <v>0</v>
      </c>
      <c r="I10" s="74">
        <v>50</v>
      </c>
      <c r="J10" s="76">
        <f t="shared" si="0"/>
        <v>50</v>
      </c>
    </row>
    <row r="11" spans="1:10" ht="12.95" customHeight="1">
      <c r="A11" s="101" t="s">
        <v>15</v>
      </c>
      <c r="B11" s="69" t="s">
        <v>187</v>
      </c>
      <c r="C11" s="70" t="s">
        <v>38</v>
      </c>
      <c r="D11" s="72" t="s">
        <v>126</v>
      </c>
      <c r="E11" s="71"/>
      <c r="F11" s="71">
        <v>4122</v>
      </c>
      <c r="G11" s="72" t="s">
        <v>125</v>
      </c>
      <c r="H11" s="73">
        <v>0</v>
      </c>
      <c r="I11" s="74">
        <v>9.24</v>
      </c>
      <c r="J11" s="76">
        <f t="shared" si="0"/>
        <v>9.24</v>
      </c>
    </row>
    <row r="12" spans="1:10" ht="12.95" customHeight="1">
      <c r="A12" s="101"/>
      <c r="B12" s="69" t="s">
        <v>188</v>
      </c>
      <c r="C12" s="70" t="s">
        <v>38</v>
      </c>
      <c r="D12" s="72" t="s">
        <v>126</v>
      </c>
      <c r="E12" s="71">
        <v>3421</v>
      </c>
      <c r="F12" s="71">
        <v>5336</v>
      </c>
      <c r="G12" s="72" t="s">
        <v>125</v>
      </c>
      <c r="H12" s="73">
        <v>0</v>
      </c>
      <c r="I12" s="74">
        <v>9.24</v>
      </c>
      <c r="J12" s="76">
        <f t="shared" si="0"/>
        <v>9.24</v>
      </c>
    </row>
    <row r="13" spans="1:10" ht="12.95" customHeight="1">
      <c r="A13" s="101" t="s">
        <v>59</v>
      </c>
      <c r="B13" s="69" t="s">
        <v>134</v>
      </c>
      <c r="C13" s="70" t="s">
        <v>38</v>
      </c>
      <c r="D13" s="72" t="s">
        <v>57</v>
      </c>
      <c r="E13" s="71"/>
      <c r="F13" s="71">
        <v>4122</v>
      </c>
      <c r="G13" s="72" t="s">
        <v>129</v>
      </c>
      <c r="H13" s="73">
        <v>0</v>
      </c>
      <c r="I13" s="74">
        <v>50</v>
      </c>
      <c r="J13" s="76">
        <f t="shared" si="0"/>
        <v>50</v>
      </c>
    </row>
    <row r="14" spans="1:10" ht="12.95" customHeight="1">
      <c r="A14" s="101"/>
      <c r="B14" s="69" t="s">
        <v>133</v>
      </c>
      <c r="C14" s="70" t="s">
        <v>38</v>
      </c>
      <c r="D14" s="72" t="s">
        <v>57</v>
      </c>
      <c r="E14" s="71">
        <v>3113</v>
      </c>
      <c r="F14" s="71">
        <v>5336</v>
      </c>
      <c r="G14" s="72" t="s">
        <v>129</v>
      </c>
      <c r="H14" s="73">
        <v>0</v>
      </c>
      <c r="I14" s="74">
        <v>50</v>
      </c>
      <c r="J14" s="76">
        <f t="shared" si="0"/>
        <v>50</v>
      </c>
    </row>
    <row r="15" spans="1:10" ht="12.95" customHeight="1">
      <c r="A15" s="101" t="s">
        <v>99</v>
      </c>
      <c r="B15" s="69" t="s">
        <v>44</v>
      </c>
      <c r="C15" s="70" t="s">
        <v>38</v>
      </c>
      <c r="D15" s="69"/>
      <c r="E15" s="71">
        <v>6171</v>
      </c>
      <c r="F15" s="71">
        <v>2321</v>
      </c>
      <c r="G15" s="71">
        <v>8267</v>
      </c>
      <c r="H15" s="73">
        <v>0</v>
      </c>
      <c r="I15" s="79">
        <v>101.4</v>
      </c>
      <c r="J15" s="76">
        <f t="shared" si="0"/>
        <v>101.4</v>
      </c>
    </row>
    <row r="16" spans="1:10" ht="12.95" customHeight="1">
      <c r="A16" s="101"/>
      <c r="B16" s="69" t="s">
        <v>49</v>
      </c>
      <c r="C16" s="70" t="s">
        <v>38</v>
      </c>
      <c r="D16" s="72"/>
      <c r="E16" s="71">
        <v>3545</v>
      </c>
      <c r="F16" s="71">
        <v>5221</v>
      </c>
      <c r="G16" s="72" t="s">
        <v>39</v>
      </c>
      <c r="H16" s="73">
        <v>0</v>
      </c>
      <c r="I16" s="79">
        <v>20</v>
      </c>
      <c r="J16" s="76">
        <f t="shared" si="0"/>
        <v>20</v>
      </c>
    </row>
    <row r="17" spans="1:10" ht="12.95" customHeight="1">
      <c r="A17" s="101"/>
      <c r="B17" s="69" t="s">
        <v>50</v>
      </c>
      <c r="C17" s="70" t="s">
        <v>38</v>
      </c>
      <c r="D17" s="72"/>
      <c r="E17" s="71">
        <v>4225</v>
      </c>
      <c r="F17" s="71">
        <v>5221</v>
      </c>
      <c r="G17" s="72" t="s">
        <v>40</v>
      </c>
      <c r="H17" s="73">
        <v>0</v>
      </c>
      <c r="I17" s="79">
        <v>20</v>
      </c>
      <c r="J17" s="76">
        <f t="shared" si="0"/>
        <v>20</v>
      </c>
    </row>
    <row r="18" spans="1:10" ht="12.95" customHeight="1">
      <c r="A18" s="101"/>
      <c r="B18" s="75" t="s">
        <v>51</v>
      </c>
      <c r="C18" s="70" t="s">
        <v>38</v>
      </c>
      <c r="D18" s="69"/>
      <c r="E18" s="71">
        <v>4359</v>
      </c>
      <c r="F18" s="71">
        <v>5222</v>
      </c>
      <c r="G18" s="72" t="s">
        <v>42</v>
      </c>
      <c r="H18" s="76">
        <v>0</v>
      </c>
      <c r="I18" s="77">
        <v>20</v>
      </c>
      <c r="J18" s="76">
        <f t="shared" si="0"/>
        <v>20</v>
      </c>
    </row>
    <row r="19" spans="1:10" ht="12.95" customHeight="1">
      <c r="A19" s="101"/>
      <c r="B19" s="75" t="s">
        <v>52</v>
      </c>
      <c r="C19" s="70" t="s">
        <v>38</v>
      </c>
      <c r="D19" s="69"/>
      <c r="E19" s="71">
        <v>3543</v>
      </c>
      <c r="F19" s="71">
        <v>5229</v>
      </c>
      <c r="G19" s="72" t="s">
        <v>41</v>
      </c>
      <c r="H19" s="76">
        <v>0</v>
      </c>
      <c r="I19" s="77">
        <v>5</v>
      </c>
      <c r="J19" s="76">
        <f t="shared" si="0"/>
        <v>5</v>
      </c>
    </row>
    <row r="20" spans="1:10" ht="12.95" customHeight="1">
      <c r="A20" s="101"/>
      <c r="B20" s="75" t="s">
        <v>53</v>
      </c>
      <c r="C20" s="70" t="s">
        <v>38</v>
      </c>
      <c r="D20" s="69"/>
      <c r="E20" s="71">
        <v>3543</v>
      </c>
      <c r="F20" s="71">
        <v>5229</v>
      </c>
      <c r="G20" s="72" t="s">
        <v>48</v>
      </c>
      <c r="H20" s="76">
        <v>0</v>
      </c>
      <c r="I20" s="77">
        <v>16.399999999999999</v>
      </c>
      <c r="J20" s="76">
        <f t="shared" si="0"/>
        <v>16.399999999999999</v>
      </c>
    </row>
    <row r="21" spans="1:10" ht="12.95" customHeight="1">
      <c r="A21" s="101"/>
      <c r="B21" s="69" t="s">
        <v>182</v>
      </c>
      <c r="C21" s="70" t="s">
        <v>38</v>
      </c>
      <c r="D21" s="69"/>
      <c r="E21" s="71">
        <v>3543</v>
      </c>
      <c r="F21" s="71">
        <v>5222</v>
      </c>
      <c r="G21" s="72" t="s">
        <v>43</v>
      </c>
      <c r="H21" s="76">
        <v>0</v>
      </c>
      <c r="I21" s="77">
        <v>20</v>
      </c>
      <c r="J21" s="76">
        <f t="shared" si="0"/>
        <v>20</v>
      </c>
    </row>
    <row r="22" spans="1:10" ht="12.95" customHeight="1">
      <c r="A22" s="102" t="s">
        <v>115</v>
      </c>
      <c r="B22" s="69" t="s">
        <v>116</v>
      </c>
      <c r="C22" s="70" t="s">
        <v>38</v>
      </c>
      <c r="D22" s="69"/>
      <c r="E22" s="71">
        <v>6402</v>
      </c>
      <c r="F22" s="71">
        <v>2229</v>
      </c>
      <c r="G22" s="72" t="s">
        <v>118</v>
      </c>
      <c r="H22" s="76">
        <v>0</v>
      </c>
      <c r="I22" s="77">
        <v>45.29</v>
      </c>
      <c r="J22" s="76">
        <f t="shared" si="0"/>
        <v>45.29</v>
      </c>
    </row>
    <row r="23" spans="1:10" ht="12.95" customHeight="1">
      <c r="A23" s="104"/>
      <c r="B23" s="69" t="s">
        <v>117</v>
      </c>
      <c r="C23" s="70" t="s">
        <v>38</v>
      </c>
      <c r="D23" s="69"/>
      <c r="E23" s="71">
        <v>6402</v>
      </c>
      <c r="F23" s="71">
        <v>5364</v>
      </c>
      <c r="G23" s="72" t="s">
        <v>191</v>
      </c>
      <c r="H23" s="76">
        <v>0</v>
      </c>
      <c r="I23" s="77">
        <v>45.29</v>
      </c>
      <c r="J23" s="76">
        <f t="shared" si="0"/>
        <v>45.29</v>
      </c>
    </row>
    <row r="24" spans="1:10" ht="12.95" customHeight="1">
      <c r="A24" s="102" t="s">
        <v>123</v>
      </c>
      <c r="B24" s="69" t="s">
        <v>60</v>
      </c>
      <c r="C24" s="70" t="s">
        <v>38</v>
      </c>
      <c r="D24" s="69"/>
      <c r="E24" s="71">
        <v>4312</v>
      </c>
      <c r="F24" s="71">
        <v>2229</v>
      </c>
      <c r="G24" s="72" t="s">
        <v>58</v>
      </c>
      <c r="H24" s="76">
        <v>0</v>
      </c>
      <c r="I24" s="77">
        <v>2.74</v>
      </c>
      <c r="J24" s="76">
        <f t="shared" si="0"/>
        <v>2.74</v>
      </c>
    </row>
    <row r="25" spans="1:10" ht="12.95" customHeight="1">
      <c r="A25" s="103"/>
      <c r="B25" s="69" t="s">
        <v>62</v>
      </c>
      <c r="C25" s="70" t="s">
        <v>38</v>
      </c>
      <c r="D25" s="69"/>
      <c r="E25" s="71">
        <v>4378</v>
      </c>
      <c r="F25" s="71">
        <v>2229</v>
      </c>
      <c r="G25" s="72" t="s">
        <v>61</v>
      </c>
      <c r="H25" s="76">
        <v>0</v>
      </c>
      <c r="I25" s="77">
        <v>263.01</v>
      </c>
      <c r="J25" s="76">
        <f t="shared" si="0"/>
        <v>263.01</v>
      </c>
    </row>
    <row r="26" spans="1:10" ht="12.95" customHeight="1">
      <c r="A26" s="103"/>
      <c r="B26" s="69" t="s">
        <v>63</v>
      </c>
      <c r="C26" s="70" t="s">
        <v>38</v>
      </c>
      <c r="D26" s="69"/>
      <c r="E26" s="71">
        <v>4312</v>
      </c>
      <c r="F26" s="71">
        <v>2229</v>
      </c>
      <c r="G26" s="72" t="s">
        <v>61</v>
      </c>
      <c r="H26" s="76">
        <v>0</v>
      </c>
      <c r="I26" s="77">
        <v>6.34</v>
      </c>
      <c r="J26" s="76">
        <f t="shared" si="0"/>
        <v>6.34</v>
      </c>
    </row>
    <row r="27" spans="1:10" ht="12.95" customHeight="1">
      <c r="A27" s="103"/>
      <c r="B27" s="69" t="s">
        <v>64</v>
      </c>
      <c r="C27" s="70" t="s">
        <v>38</v>
      </c>
      <c r="D27" s="69"/>
      <c r="E27" s="71">
        <v>4374</v>
      </c>
      <c r="F27" s="71">
        <v>2229</v>
      </c>
      <c r="G27" s="72" t="s">
        <v>61</v>
      </c>
      <c r="H27" s="76">
        <v>0</v>
      </c>
      <c r="I27" s="77">
        <v>4.0599999999999996</v>
      </c>
      <c r="J27" s="76">
        <f t="shared" si="0"/>
        <v>4.0599999999999996</v>
      </c>
    </row>
    <row r="28" spans="1:10" ht="12.95" customHeight="1">
      <c r="A28" s="103"/>
      <c r="B28" s="69" t="s">
        <v>65</v>
      </c>
      <c r="C28" s="70" t="s">
        <v>38</v>
      </c>
      <c r="D28" s="69"/>
      <c r="E28" s="71">
        <v>4351</v>
      </c>
      <c r="F28" s="71">
        <v>2229</v>
      </c>
      <c r="G28" s="72" t="s">
        <v>66</v>
      </c>
      <c r="H28" s="76">
        <v>0</v>
      </c>
      <c r="I28" s="77">
        <v>2.36</v>
      </c>
      <c r="J28" s="76">
        <f t="shared" si="0"/>
        <v>2.36</v>
      </c>
    </row>
    <row r="29" spans="1:10" ht="12.95" customHeight="1">
      <c r="A29" s="103"/>
      <c r="B29" s="12" t="s">
        <v>68</v>
      </c>
      <c r="C29" s="13"/>
      <c r="D29" s="12"/>
      <c r="E29" s="11">
        <v>6171</v>
      </c>
      <c r="F29" s="11">
        <v>5175</v>
      </c>
      <c r="G29" s="14"/>
      <c r="H29" s="16">
        <v>90</v>
      </c>
      <c r="I29" s="39">
        <v>28.51</v>
      </c>
      <c r="J29" s="16">
        <f t="shared" si="0"/>
        <v>118.51</v>
      </c>
    </row>
    <row r="30" spans="1:10" ht="12.95" customHeight="1">
      <c r="A30" s="103"/>
      <c r="B30" s="12" t="s">
        <v>69</v>
      </c>
      <c r="C30" s="13"/>
      <c r="D30" s="12"/>
      <c r="E30" s="11">
        <v>5213</v>
      </c>
      <c r="F30" s="11">
        <v>5132</v>
      </c>
      <c r="G30" s="14" t="s">
        <v>67</v>
      </c>
      <c r="H30" s="16">
        <v>50</v>
      </c>
      <c r="I30" s="39">
        <v>125</v>
      </c>
      <c r="J30" s="16">
        <f t="shared" si="0"/>
        <v>175</v>
      </c>
    </row>
    <row r="31" spans="1:10" ht="12.95" customHeight="1">
      <c r="A31" s="103"/>
      <c r="B31" s="12" t="s">
        <v>73</v>
      </c>
      <c r="C31" s="13"/>
      <c r="D31" s="12"/>
      <c r="E31" s="11">
        <v>5213</v>
      </c>
      <c r="F31" s="11">
        <v>5133</v>
      </c>
      <c r="G31" s="14" t="s">
        <v>67</v>
      </c>
      <c r="H31" s="16">
        <v>50</v>
      </c>
      <c r="I31" s="39">
        <v>125</v>
      </c>
      <c r="J31" s="16">
        <f t="shared" si="0"/>
        <v>175</v>
      </c>
    </row>
    <row r="32" spans="1:10" ht="12.95" customHeight="1">
      <c r="A32" s="103"/>
      <c r="B32" s="69" t="s">
        <v>74</v>
      </c>
      <c r="C32" s="70" t="s">
        <v>38</v>
      </c>
      <c r="D32" s="69"/>
      <c r="E32" s="71">
        <v>3419</v>
      </c>
      <c r="F32" s="71">
        <v>2229</v>
      </c>
      <c r="G32" s="72" t="s">
        <v>71</v>
      </c>
      <c r="H32" s="76">
        <v>0</v>
      </c>
      <c r="I32" s="77">
        <v>4.38</v>
      </c>
      <c r="J32" s="76">
        <f t="shared" si="0"/>
        <v>4.38</v>
      </c>
    </row>
    <row r="33" spans="1:10" ht="12.95" customHeight="1">
      <c r="A33" s="103"/>
      <c r="B33" s="69" t="s">
        <v>72</v>
      </c>
      <c r="C33" s="70" t="s">
        <v>38</v>
      </c>
      <c r="D33" s="69"/>
      <c r="E33" s="71">
        <v>5512</v>
      </c>
      <c r="F33" s="71">
        <v>2229</v>
      </c>
      <c r="G33" s="72" t="s">
        <v>70</v>
      </c>
      <c r="H33" s="76">
        <v>0</v>
      </c>
      <c r="I33" s="77">
        <v>3.52</v>
      </c>
      <c r="J33" s="76">
        <f t="shared" si="0"/>
        <v>3.52</v>
      </c>
    </row>
    <row r="34" spans="1:10" ht="12.95" customHeight="1">
      <c r="A34" s="103"/>
      <c r="B34" s="69" t="s">
        <v>131</v>
      </c>
      <c r="C34" s="70" t="s">
        <v>38</v>
      </c>
      <c r="D34" s="69"/>
      <c r="E34" s="71">
        <v>3392</v>
      </c>
      <c r="F34" s="71">
        <v>2229</v>
      </c>
      <c r="G34" s="72" t="s">
        <v>130</v>
      </c>
      <c r="H34" s="76">
        <v>0</v>
      </c>
      <c r="I34" s="77">
        <v>39.39</v>
      </c>
      <c r="J34" s="76">
        <f t="shared" si="0"/>
        <v>39.39</v>
      </c>
    </row>
    <row r="35" spans="1:10" ht="12.95" customHeight="1">
      <c r="A35" s="104"/>
      <c r="B35" s="12" t="s">
        <v>76</v>
      </c>
      <c r="C35" s="13"/>
      <c r="D35" s="12"/>
      <c r="E35" s="11">
        <v>6112</v>
      </c>
      <c r="F35" s="11">
        <v>5901</v>
      </c>
      <c r="G35" s="14" t="s">
        <v>75</v>
      </c>
      <c r="H35" s="16">
        <v>150</v>
      </c>
      <c r="I35" s="39">
        <v>47.29</v>
      </c>
      <c r="J35" s="16">
        <f t="shared" si="0"/>
        <v>197.29</v>
      </c>
    </row>
    <row r="36" spans="1:10" ht="12.95" customHeight="1">
      <c r="A36" s="101" t="s">
        <v>124</v>
      </c>
      <c r="B36" s="12" t="s">
        <v>87</v>
      </c>
      <c r="C36" s="13"/>
      <c r="D36" s="11">
        <v>17969</v>
      </c>
      <c r="E36" s="11"/>
      <c r="F36" s="11">
        <v>4216</v>
      </c>
      <c r="G36" s="14" t="s">
        <v>86</v>
      </c>
      <c r="H36" s="16">
        <v>2000</v>
      </c>
      <c r="I36" s="39">
        <v>-2000</v>
      </c>
      <c r="J36" s="16">
        <f t="shared" si="0"/>
        <v>0</v>
      </c>
    </row>
    <row r="37" spans="1:10" ht="12.95" customHeight="1">
      <c r="A37" s="101"/>
      <c r="B37" s="69" t="s">
        <v>89</v>
      </c>
      <c r="C37" s="70" t="s">
        <v>38</v>
      </c>
      <c r="D37" s="69">
        <v>107517969</v>
      </c>
      <c r="E37" s="71"/>
      <c r="F37" s="71">
        <v>4216</v>
      </c>
      <c r="G37" s="72" t="s">
        <v>86</v>
      </c>
      <c r="H37" s="76">
        <v>0</v>
      </c>
      <c r="I37" s="77">
        <v>1974.41</v>
      </c>
      <c r="J37" s="76">
        <f t="shared" si="0"/>
        <v>1974.41</v>
      </c>
    </row>
    <row r="38" spans="1:10" ht="12.95" customHeight="1">
      <c r="A38" s="101"/>
      <c r="B38" s="69" t="s">
        <v>88</v>
      </c>
      <c r="C38" s="70" t="s">
        <v>38</v>
      </c>
      <c r="D38" s="69">
        <v>107117968</v>
      </c>
      <c r="E38" s="71"/>
      <c r="F38" s="71">
        <v>4216</v>
      </c>
      <c r="G38" s="72" t="s">
        <v>86</v>
      </c>
      <c r="H38" s="76">
        <v>0</v>
      </c>
      <c r="I38" s="77">
        <v>116.14</v>
      </c>
      <c r="J38" s="76">
        <f t="shared" si="0"/>
        <v>116.14</v>
      </c>
    </row>
    <row r="39" spans="1:10" ht="12.95" customHeight="1">
      <c r="A39" s="101"/>
      <c r="B39" s="12" t="s">
        <v>95</v>
      </c>
      <c r="C39" s="13"/>
      <c r="D39" s="12"/>
      <c r="E39" s="11">
        <v>3113</v>
      </c>
      <c r="F39" s="11">
        <v>6121</v>
      </c>
      <c r="G39" s="14" t="s">
        <v>94</v>
      </c>
      <c r="H39" s="16">
        <v>575.5</v>
      </c>
      <c r="I39" s="39">
        <v>32</v>
      </c>
      <c r="J39" s="16">
        <f t="shared" si="0"/>
        <v>607.5</v>
      </c>
    </row>
    <row r="40" spans="1:10" ht="12.95" customHeight="1">
      <c r="A40" s="101"/>
      <c r="B40" s="12" t="s">
        <v>91</v>
      </c>
      <c r="C40" s="13"/>
      <c r="D40" s="12"/>
      <c r="E40" s="11">
        <v>3113</v>
      </c>
      <c r="F40" s="11">
        <v>6121</v>
      </c>
      <c r="G40" s="14" t="s">
        <v>90</v>
      </c>
      <c r="H40" s="16">
        <v>515.29999999999995</v>
      </c>
      <c r="I40" s="39">
        <v>27</v>
      </c>
      <c r="J40" s="16">
        <f t="shared" si="0"/>
        <v>542.29999999999995</v>
      </c>
    </row>
    <row r="41" spans="1:10" ht="12.95" customHeight="1">
      <c r="A41" s="101"/>
      <c r="B41" s="12" t="s">
        <v>92</v>
      </c>
      <c r="C41" s="13"/>
      <c r="D41" s="12"/>
      <c r="E41" s="11">
        <v>3113</v>
      </c>
      <c r="F41" s="11">
        <v>6121</v>
      </c>
      <c r="G41" s="14" t="s">
        <v>93</v>
      </c>
      <c r="H41" s="16">
        <v>358</v>
      </c>
      <c r="I41" s="39">
        <v>20</v>
      </c>
      <c r="J41" s="16">
        <f t="shared" si="0"/>
        <v>378</v>
      </c>
    </row>
    <row r="42" spans="1:10" ht="12.95" customHeight="1">
      <c r="A42" s="101"/>
      <c r="B42" s="69" t="s">
        <v>137</v>
      </c>
      <c r="C42" s="70" t="s">
        <v>38</v>
      </c>
      <c r="D42" s="69"/>
      <c r="E42" s="71">
        <v>3639</v>
      </c>
      <c r="F42" s="71">
        <v>5901</v>
      </c>
      <c r="G42" s="72" t="s">
        <v>96</v>
      </c>
      <c r="H42" s="76">
        <v>0</v>
      </c>
      <c r="I42" s="77">
        <v>11.55</v>
      </c>
      <c r="J42" s="76">
        <f t="shared" si="0"/>
        <v>11.55</v>
      </c>
    </row>
    <row r="43" spans="1:10" ht="12.95" customHeight="1">
      <c r="A43" s="102" t="s">
        <v>180</v>
      </c>
      <c r="B43" s="69" t="s">
        <v>153</v>
      </c>
      <c r="C43" s="70" t="s">
        <v>38</v>
      </c>
      <c r="D43" s="72"/>
      <c r="E43" s="71">
        <v>5512</v>
      </c>
      <c r="F43" s="71">
        <v>3121</v>
      </c>
      <c r="G43" s="72" t="s">
        <v>154</v>
      </c>
      <c r="H43" s="73">
        <v>0</v>
      </c>
      <c r="I43" s="74">
        <v>30</v>
      </c>
      <c r="J43" s="76">
        <f t="shared" si="0"/>
        <v>30</v>
      </c>
    </row>
    <row r="44" spans="1:10" ht="12.95" customHeight="1">
      <c r="A44" s="104"/>
      <c r="B44" s="69" t="s">
        <v>155</v>
      </c>
      <c r="C44" s="70" t="s">
        <v>38</v>
      </c>
      <c r="D44" s="72"/>
      <c r="E44" s="71">
        <v>5512</v>
      </c>
      <c r="F44" s="71">
        <v>6122</v>
      </c>
      <c r="G44" s="72" t="s">
        <v>154</v>
      </c>
      <c r="H44" s="73">
        <v>0</v>
      </c>
      <c r="I44" s="74">
        <v>30</v>
      </c>
      <c r="J44" s="76">
        <f t="shared" si="0"/>
        <v>30</v>
      </c>
    </row>
    <row r="45" spans="1:10" ht="12.95" customHeight="1">
      <c r="A45" s="102" t="s">
        <v>181</v>
      </c>
      <c r="B45" s="69" t="s">
        <v>156</v>
      </c>
      <c r="C45" s="70" t="s">
        <v>38</v>
      </c>
      <c r="D45" s="71">
        <v>13305</v>
      </c>
      <c r="E45" s="71"/>
      <c r="F45" s="71">
        <v>4122</v>
      </c>
      <c r="G45" s="72" t="s">
        <v>157</v>
      </c>
      <c r="H45" s="76">
        <v>0</v>
      </c>
      <c r="I45" s="77">
        <v>466.71</v>
      </c>
      <c r="J45" s="76">
        <f t="shared" si="0"/>
        <v>466.71</v>
      </c>
    </row>
    <row r="46" spans="1:10" ht="12.95" customHeight="1">
      <c r="A46" s="103"/>
      <c r="B46" s="69" t="s">
        <v>163</v>
      </c>
      <c r="C46" s="70" t="s">
        <v>38</v>
      </c>
      <c r="D46" s="71">
        <v>13305</v>
      </c>
      <c r="E46" s="71">
        <v>4356</v>
      </c>
      <c r="F46" s="71">
        <v>5336</v>
      </c>
      <c r="G46" s="72" t="s">
        <v>157</v>
      </c>
      <c r="H46" s="76">
        <v>0</v>
      </c>
      <c r="I46" s="77">
        <v>466.71</v>
      </c>
      <c r="J46" s="76">
        <f t="shared" si="0"/>
        <v>466.71</v>
      </c>
    </row>
    <row r="47" spans="1:10" ht="12.95" customHeight="1">
      <c r="A47" s="103"/>
      <c r="B47" s="69" t="s">
        <v>164</v>
      </c>
      <c r="C47" s="70" t="s">
        <v>38</v>
      </c>
      <c r="D47" s="71">
        <v>13305</v>
      </c>
      <c r="E47" s="71"/>
      <c r="F47" s="71">
        <v>4122</v>
      </c>
      <c r="G47" s="72" t="s">
        <v>158</v>
      </c>
      <c r="H47" s="76">
        <v>0</v>
      </c>
      <c r="I47" s="77">
        <v>6058.2</v>
      </c>
      <c r="J47" s="76">
        <f t="shared" si="0"/>
        <v>6058.2</v>
      </c>
    </row>
    <row r="48" spans="1:10" ht="12.95" customHeight="1">
      <c r="A48" s="103"/>
      <c r="B48" s="69" t="s">
        <v>165</v>
      </c>
      <c r="C48" s="70" t="s">
        <v>38</v>
      </c>
      <c r="D48" s="71">
        <v>13305</v>
      </c>
      <c r="E48" s="71">
        <v>4350</v>
      </c>
      <c r="F48" s="71">
        <v>5336</v>
      </c>
      <c r="G48" s="72" t="s">
        <v>158</v>
      </c>
      <c r="H48" s="76">
        <v>0</v>
      </c>
      <c r="I48" s="77">
        <v>6058.2</v>
      </c>
      <c r="J48" s="76">
        <f t="shared" si="0"/>
        <v>6058.2</v>
      </c>
    </row>
    <row r="49" spans="1:10" ht="12.95" customHeight="1">
      <c r="A49" s="103"/>
      <c r="B49" s="69" t="s">
        <v>166</v>
      </c>
      <c r="C49" s="70" t="s">
        <v>38</v>
      </c>
      <c r="D49" s="71">
        <v>13305</v>
      </c>
      <c r="E49" s="71"/>
      <c r="F49" s="71">
        <v>4122</v>
      </c>
      <c r="G49" s="72" t="s">
        <v>159</v>
      </c>
      <c r="H49" s="76">
        <v>0</v>
      </c>
      <c r="I49" s="77">
        <v>1469.2</v>
      </c>
      <c r="J49" s="76">
        <f t="shared" si="0"/>
        <v>1469.2</v>
      </c>
    </row>
    <row r="50" spans="1:10" ht="12.95" customHeight="1">
      <c r="A50" s="103"/>
      <c r="B50" s="69" t="s">
        <v>167</v>
      </c>
      <c r="C50" s="70" t="s">
        <v>38</v>
      </c>
      <c r="D50" s="71">
        <v>13305</v>
      </c>
      <c r="E50" s="71">
        <v>4351</v>
      </c>
      <c r="F50" s="71">
        <v>5336</v>
      </c>
      <c r="G50" s="72" t="s">
        <v>159</v>
      </c>
      <c r="H50" s="76">
        <v>0</v>
      </c>
      <c r="I50" s="77">
        <v>1469.2</v>
      </c>
      <c r="J50" s="76">
        <f t="shared" si="0"/>
        <v>1469.2</v>
      </c>
    </row>
    <row r="51" spans="1:10" ht="12.95" customHeight="1">
      <c r="A51" s="103"/>
      <c r="B51" s="69" t="s">
        <v>170</v>
      </c>
      <c r="C51" s="70" t="s">
        <v>38</v>
      </c>
      <c r="D51" s="71">
        <v>13305</v>
      </c>
      <c r="E51" s="71"/>
      <c r="F51" s="71">
        <v>4122</v>
      </c>
      <c r="G51" s="72" t="s">
        <v>118</v>
      </c>
      <c r="H51" s="76">
        <v>0</v>
      </c>
      <c r="I51" s="77">
        <v>7853.4</v>
      </c>
      <c r="J51" s="76">
        <f t="shared" si="0"/>
        <v>7853.4</v>
      </c>
    </row>
    <row r="52" spans="1:10" ht="12.95" customHeight="1">
      <c r="A52" s="103"/>
      <c r="B52" s="69" t="s">
        <v>171</v>
      </c>
      <c r="C52" s="70" t="s">
        <v>38</v>
      </c>
      <c r="D52" s="71">
        <v>13305</v>
      </c>
      <c r="E52" s="71">
        <v>4350</v>
      </c>
      <c r="F52" s="71">
        <v>5336</v>
      </c>
      <c r="G52" s="72" t="s">
        <v>118</v>
      </c>
      <c r="H52" s="76">
        <v>0</v>
      </c>
      <c r="I52" s="77">
        <v>7853.4</v>
      </c>
      <c r="J52" s="76">
        <f t="shared" si="0"/>
        <v>7853.4</v>
      </c>
    </row>
    <row r="53" spans="1:10" ht="12.95" customHeight="1">
      <c r="A53" s="103"/>
      <c r="B53" s="69" t="s">
        <v>172</v>
      </c>
      <c r="C53" s="70" t="s">
        <v>38</v>
      </c>
      <c r="D53" s="71">
        <v>13305</v>
      </c>
      <c r="E53" s="71"/>
      <c r="F53" s="71">
        <v>4122</v>
      </c>
      <c r="G53" s="72" t="s">
        <v>160</v>
      </c>
      <c r="H53" s="76">
        <v>0</v>
      </c>
      <c r="I53" s="77">
        <v>837.65</v>
      </c>
      <c r="J53" s="76">
        <f t="shared" si="0"/>
        <v>837.65</v>
      </c>
    </row>
    <row r="54" spans="1:10" ht="12.95" customHeight="1">
      <c r="A54" s="103"/>
      <c r="B54" s="69" t="s">
        <v>173</v>
      </c>
      <c r="C54" s="70" t="s">
        <v>38</v>
      </c>
      <c r="D54" s="71">
        <v>13305</v>
      </c>
      <c r="E54" s="71">
        <v>4359</v>
      </c>
      <c r="F54" s="71">
        <v>5336</v>
      </c>
      <c r="G54" s="72" t="s">
        <v>160</v>
      </c>
      <c r="H54" s="76">
        <v>0</v>
      </c>
      <c r="I54" s="77">
        <v>837.65</v>
      </c>
      <c r="J54" s="76">
        <f t="shared" si="0"/>
        <v>837.65</v>
      </c>
    </row>
    <row r="55" spans="1:10" ht="12.95" customHeight="1">
      <c r="A55" s="103"/>
      <c r="B55" s="69" t="s">
        <v>175</v>
      </c>
      <c r="C55" s="70" t="s">
        <v>38</v>
      </c>
      <c r="D55" s="71">
        <v>13305</v>
      </c>
      <c r="E55" s="71"/>
      <c r="F55" s="71">
        <v>4122</v>
      </c>
      <c r="G55" s="72" t="s">
        <v>161</v>
      </c>
      <c r="H55" s="76">
        <v>0</v>
      </c>
      <c r="I55" s="77">
        <v>3987.36</v>
      </c>
      <c r="J55" s="76">
        <f t="shared" si="0"/>
        <v>3987.36</v>
      </c>
    </row>
    <row r="56" spans="1:10" ht="12.95" customHeight="1">
      <c r="A56" s="103"/>
      <c r="B56" s="69" t="s">
        <v>174</v>
      </c>
      <c r="C56" s="70" t="s">
        <v>38</v>
      </c>
      <c r="D56" s="71">
        <v>13305</v>
      </c>
      <c r="E56" s="71">
        <v>4357</v>
      </c>
      <c r="F56" s="71">
        <v>5336</v>
      </c>
      <c r="G56" s="72" t="s">
        <v>161</v>
      </c>
      <c r="H56" s="76">
        <v>0</v>
      </c>
      <c r="I56" s="77">
        <v>3987.36</v>
      </c>
      <c r="J56" s="76">
        <f t="shared" si="0"/>
        <v>3987.36</v>
      </c>
    </row>
    <row r="57" spans="1:10" ht="12.95" customHeight="1">
      <c r="A57" s="103"/>
      <c r="B57" s="69" t="s">
        <v>176</v>
      </c>
      <c r="C57" s="70" t="s">
        <v>38</v>
      </c>
      <c r="D57" s="71">
        <v>13305</v>
      </c>
      <c r="E57" s="71"/>
      <c r="F57" s="71">
        <v>4122</v>
      </c>
      <c r="G57" s="72" t="s">
        <v>162</v>
      </c>
      <c r="H57" s="76">
        <v>0</v>
      </c>
      <c r="I57" s="77">
        <v>837.65</v>
      </c>
      <c r="J57" s="76">
        <f t="shared" si="0"/>
        <v>837.65</v>
      </c>
    </row>
    <row r="58" spans="1:10" ht="12.95" customHeight="1">
      <c r="A58" s="104"/>
      <c r="B58" s="69" t="s">
        <v>177</v>
      </c>
      <c r="C58" s="70" t="s">
        <v>38</v>
      </c>
      <c r="D58" s="71">
        <v>13305</v>
      </c>
      <c r="E58" s="71">
        <v>4359</v>
      </c>
      <c r="F58" s="71">
        <v>5336</v>
      </c>
      <c r="G58" s="72" t="s">
        <v>162</v>
      </c>
      <c r="H58" s="76">
        <v>0</v>
      </c>
      <c r="I58" s="77">
        <v>837.65</v>
      </c>
      <c r="J58" s="76">
        <f t="shared" si="0"/>
        <v>837.65</v>
      </c>
    </row>
    <row r="59" spans="1:10" ht="12.95" customHeight="1">
      <c r="A59" s="22"/>
      <c r="B59" s="23"/>
      <c r="C59" s="24"/>
      <c r="D59" s="24"/>
      <c r="E59" s="98" t="s">
        <v>16</v>
      </c>
      <c r="F59" s="98"/>
      <c r="G59" s="98"/>
      <c r="H59" s="19">
        <f>H5+H6+H9+H11+H13+H15+H22+H24+H25+H26+H27+H28+H32+H33+H34+H36+H37+H38+H43+H45+H47+H49+H51+H53+H55+H57</f>
        <v>2000</v>
      </c>
      <c r="I59" s="19">
        <f t="shared" ref="I59:J59" si="1">I5+I6+I9+I11+I13+I15+I22+I24+I25+I26+I27+I28+I32+I33+I34+I36+I37+I38+I43+I45+I47+I49+I51+I53+I55+I57</f>
        <v>23207.660000000003</v>
      </c>
      <c r="J59" s="19">
        <f t="shared" si="1"/>
        <v>25207.660000000003</v>
      </c>
    </row>
    <row r="60" spans="1:10" ht="12.95" customHeight="1">
      <c r="A60" s="22"/>
      <c r="B60" s="26" t="s">
        <v>100</v>
      </c>
      <c r="C60" s="24"/>
      <c r="D60" s="24"/>
      <c r="E60" s="99" t="s">
        <v>17</v>
      </c>
      <c r="F60" s="99"/>
      <c r="G60" s="99"/>
      <c r="H60" s="19">
        <f>H7+H8+H10+H12+H14+H16+H17+H18+H19+H20+H21+H23+H29+H30+H31+H35+H42+H46+H48+H50+H52+H54+H56+H58</f>
        <v>340</v>
      </c>
      <c r="I60" s="19">
        <f>I7+I8+I10+I12+I14+I16+I17+I18+I19+I20+I21+I23+I29+I30+I31+I35+I42+I46+I48+I50+I52+I54+I56+I58</f>
        <v>23098.660000000003</v>
      </c>
      <c r="J60" s="19">
        <f>J7+J8+J10+J12+J14+J16+J17+J18+J19+J20+J21+J23+J29+J30+J31+J35+J42+J46+J48+J50+J52+J54+J56+J58</f>
        <v>23438.660000000003</v>
      </c>
    </row>
    <row r="61" spans="1:10" ht="12.95" customHeight="1">
      <c r="A61" s="22"/>
      <c r="B61" s="27"/>
      <c r="C61" s="24"/>
      <c r="D61" s="24"/>
      <c r="E61" s="100" t="s">
        <v>18</v>
      </c>
      <c r="F61" s="100"/>
      <c r="G61" s="100"/>
      <c r="H61" s="19">
        <f>H39+H40+H41+H44</f>
        <v>1448.8</v>
      </c>
      <c r="I61" s="19">
        <f t="shared" ref="I61:J61" si="2">I39+I40+I41+I44</f>
        <v>109</v>
      </c>
      <c r="J61" s="19">
        <f t="shared" si="2"/>
        <v>1557.8</v>
      </c>
    </row>
    <row r="62" spans="1:10" ht="12.95" customHeight="1">
      <c r="A62" s="29"/>
      <c r="B62" s="30"/>
      <c r="C62" s="31"/>
      <c r="D62" s="31"/>
      <c r="E62" s="100" t="s">
        <v>19</v>
      </c>
      <c r="F62" s="100"/>
      <c r="G62" s="100"/>
      <c r="H62" s="32">
        <f>H59-H60-H61</f>
        <v>211.20000000000005</v>
      </c>
      <c r="I62" s="32">
        <f>I59-I60-I61</f>
        <v>0</v>
      </c>
      <c r="J62" s="32">
        <f>J59-J60-J61</f>
        <v>211.20000000000005</v>
      </c>
    </row>
    <row r="63" spans="1:10" ht="12.95" customHeight="1">
      <c r="A63" s="33" t="s">
        <v>20</v>
      </c>
      <c r="B63" s="34"/>
      <c r="C63" s="35"/>
      <c r="D63" s="35"/>
      <c r="E63" s="36"/>
      <c r="F63" s="34"/>
      <c r="G63" s="34"/>
      <c r="H63" s="37"/>
      <c r="I63" s="37"/>
      <c r="J63" s="38"/>
    </row>
    <row r="64" spans="1:10" ht="12.95" customHeight="1">
      <c r="A64" s="101" t="s">
        <v>13</v>
      </c>
      <c r="B64" s="17" t="s">
        <v>138</v>
      </c>
      <c r="C64" s="18"/>
      <c r="D64" s="18"/>
      <c r="E64" s="18">
        <v>4343</v>
      </c>
      <c r="F64" s="18">
        <v>5222</v>
      </c>
      <c r="G64" s="14" t="s">
        <v>37</v>
      </c>
      <c r="H64" s="41">
        <v>150</v>
      </c>
      <c r="I64" s="42">
        <v>-19</v>
      </c>
      <c r="J64" s="21">
        <f t="shared" ref="J64:J66" si="3">H64+I64</f>
        <v>131</v>
      </c>
    </row>
    <row r="65" spans="1:10" ht="12.95" customHeight="1">
      <c r="A65" s="101"/>
      <c r="B65" s="69" t="s">
        <v>189</v>
      </c>
      <c r="C65" s="70" t="s">
        <v>38</v>
      </c>
      <c r="D65" s="71"/>
      <c r="E65" s="71">
        <v>3543</v>
      </c>
      <c r="F65" s="71">
        <v>5222</v>
      </c>
      <c r="G65" s="72" t="s">
        <v>140</v>
      </c>
      <c r="H65" s="76">
        <v>0</v>
      </c>
      <c r="I65" s="77">
        <v>7</v>
      </c>
      <c r="J65" s="73">
        <f t="shared" si="3"/>
        <v>7</v>
      </c>
    </row>
    <row r="66" spans="1:10" ht="12.95" customHeight="1">
      <c r="A66" s="101"/>
      <c r="B66" s="69" t="s">
        <v>139</v>
      </c>
      <c r="C66" s="70" t="s">
        <v>38</v>
      </c>
      <c r="D66" s="72"/>
      <c r="E66" s="71">
        <v>4324</v>
      </c>
      <c r="F66" s="71">
        <v>5339</v>
      </c>
      <c r="G66" s="72" t="s">
        <v>54</v>
      </c>
      <c r="H66" s="73">
        <v>0</v>
      </c>
      <c r="I66" s="79">
        <v>12</v>
      </c>
      <c r="J66" s="73">
        <f t="shared" si="3"/>
        <v>12</v>
      </c>
    </row>
    <row r="67" spans="1:10" ht="12.95" customHeight="1">
      <c r="A67" s="101" t="s">
        <v>14</v>
      </c>
      <c r="B67" s="20" t="s">
        <v>81</v>
      </c>
      <c r="C67" s="13"/>
      <c r="D67" s="11">
        <v>13011</v>
      </c>
      <c r="E67" s="11">
        <v>4329</v>
      </c>
      <c r="F67" s="11">
        <v>5139</v>
      </c>
      <c r="G67" s="14" t="s">
        <v>77</v>
      </c>
      <c r="H67" s="16">
        <v>10</v>
      </c>
      <c r="I67" s="39">
        <v>-9</v>
      </c>
      <c r="J67" s="16">
        <f>H67+I67</f>
        <v>1</v>
      </c>
    </row>
    <row r="68" spans="1:10" ht="12.95" customHeight="1">
      <c r="A68" s="101"/>
      <c r="B68" s="20" t="s">
        <v>80</v>
      </c>
      <c r="C68" s="13"/>
      <c r="D68" s="12"/>
      <c r="E68" s="11">
        <v>4329</v>
      </c>
      <c r="F68" s="11">
        <v>5169</v>
      </c>
      <c r="G68" s="14" t="s">
        <v>77</v>
      </c>
      <c r="H68" s="16">
        <v>70</v>
      </c>
      <c r="I68" s="39">
        <v>-35</v>
      </c>
      <c r="J68" s="16">
        <f t="shared" ref="J68:J84" si="4">H68+I68</f>
        <v>35</v>
      </c>
    </row>
    <row r="69" spans="1:10" ht="12.95" customHeight="1">
      <c r="A69" s="101"/>
      <c r="B69" s="17" t="s">
        <v>97</v>
      </c>
      <c r="C69" s="4"/>
      <c r="D69" s="11">
        <v>13011</v>
      </c>
      <c r="E69" s="11">
        <v>4329</v>
      </c>
      <c r="F69" s="11">
        <v>5173</v>
      </c>
      <c r="G69" s="14" t="s">
        <v>77</v>
      </c>
      <c r="H69" s="16">
        <v>30</v>
      </c>
      <c r="I69" s="39">
        <v>-1</v>
      </c>
      <c r="J69" s="16">
        <f t="shared" si="4"/>
        <v>29</v>
      </c>
    </row>
    <row r="70" spans="1:10" ht="12.95" customHeight="1">
      <c r="A70" s="101"/>
      <c r="B70" s="20" t="s">
        <v>82</v>
      </c>
      <c r="C70" s="13"/>
      <c r="D70" s="11">
        <v>13011</v>
      </c>
      <c r="E70" s="11">
        <v>4329</v>
      </c>
      <c r="F70" s="11">
        <v>5194</v>
      </c>
      <c r="G70" s="14" t="s">
        <v>77</v>
      </c>
      <c r="H70" s="16">
        <v>5</v>
      </c>
      <c r="I70" s="39">
        <v>-2</v>
      </c>
      <c r="J70" s="16">
        <f t="shared" si="4"/>
        <v>3</v>
      </c>
    </row>
    <row r="71" spans="1:10" ht="12.95" customHeight="1">
      <c r="A71" s="101"/>
      <c r="B71" s="20" t="s">
        <v>83</v>
      </c>
      <c r="C71" s="13"/>
      <c r="D71" s="11">
        <v>13011</v>
      </c>
      <c r="E71" s="11">
        <v>4329</v>
      </c>
      <c r="F71" s="11">
        <v>5137</v>
      </c>
      <c r="G71" s="14" t="s">
        <v>77</v>
      </c>
      <c r="H71" s="16">
        <v>35</v>
      </c>
      <c r="I71" s="39">
        <v>5</v>
      </c>
      <c r="J71" s="16">
        <f t="shared" si="4"/>
        <v>40</v>
      </c>
    </row>
    <row r="72" spans="1:10" ht="12.95" customHeight="1">
      <c r="A72" s="101"/>
      <c r="B72" s="20" t="s">
        <v>80</v>
      </c>
      <c r="C72" s="13"/>
      <c r="D72" s="11">
        <v>13011</v>
      </c>
      <c r="E72" s="11">
        <v>4329</v>
      </c>
      <c r="F72" s="11">
        <v>5169</v>
      </c>
      <c r="G72" s="14" t="s">
        <v>77</v>
      </c>
      <c r="H72" s="16">
        <v>5</v>
      </c>
      <c r="I72" s="39">
        <v>30</v>
      </c>
      <c r="J72" s="16">
        <f t="shared" si="4"/>
        <v>35</v>
      </c>
    </row>
    <row r="73" spans="1:10" ht="12.95" customHeight="1">
      <c r="A73" s="101"/>
      <c r="B73" s="75" t="s">
        <v>98</v>
      </c>
      <c r="C73" s="70" t="s">
        <v>38</v>
      </c>
      <c r="D73" s="71">
        <v>13011</v>
      </c>
      <c r="E73" s="71">
        <v>4329</v>
      </c>
      <c r="F73" s="71">
        <v>5133</v>
      </c>
      <c r="G73" s="72" t="s">
        <v>77</v>
      </c>
      <c r="H73" s="76">
        <v>0</v>
      </c>
      <c r="I73" s="77">
        <v>12</v>
      </c>
      <c r="J73" s="76">
        <f t="shared" si="4"/>
        <v>12</v>
      </c>
    </row>
    <row r="74" spans="1:10" ht="12.95" customHeight="1">
      <c r="A74" s="101" t="s">
        <v>15</v>
      </c>
      <c r="B74" s="20" t="s">
        <v>84</v>
      </c>
      <c r="C74" s="13"/>
      <c r="D74" s="12"/>
      <c r="E74" s="11">
        <v>4379</v>
      </c>
      <c r="F74" s="11">
        <v>5169</v>
      </c>
      <c r="G74" s="14" t="s">
        <v>79</v>
      </c>
      <c r="H74" s="16">
        <v>18</v>
      </c>
      <c r="I74" s="39">
        <v>-1</v>
      </c>
      <c r="J74" s="16">
        <f t="shared" si="4"/>
        <v>17</v>
      </c>
    </row>
    <row r="75" spans="1:10" ht="12.95" customHeight="1">
      <c r="A75" s="101"/>
      <c r="B75" s="75" t="s">
        <v>85</v>
      </c>
      <c r="C75" s="70" t="s">
        <v>38</v>
      </c>
      <c r="D75" s="69"/>
      <c r="E75" s="71">
        <v>4379</v>
      </c>
      <c r="F75" s="71">
        <v>5171</v>
      </c>
      <c r="G75" s="72" t="s">
        <v>79</v>
      </c>
      <c r="H75" s="76">
        <v>0</v>
      </c>
      <c r="I75" s="77">
        <v>1</v>
      </c>
      <c r="J75" s="76">
        <f t="shared" si="4"/>
        <v>1</v>
      </c>
    </row>
    <row r="76" spans="1:10" ht="12.95" customHeight="1">
      <c r="A76" s="101" t="s">
        <v>59</v>
      </c>
      <c r="B76" s="20" t="s">
        <v>103</v>
      </c>
      <c r="C76" s="13"/>
      <c r="D76" s="12"/>
      <c r="E76" s="11">
        <v>3421</v>
      </c>
      <c r="F76" s="11">
        <v>5171</v>
      </c>
      <c r="G76" s="14" t="s">
        <v>104</v>
      </c>
      <c r="H76" s="16">
        <v>688.88</v>
      </c>
      <c r="I76" s="39">
        <v>45</v>
      </c>
      <c r="J76" s="16">
        <f t="shared" si="4"/>
        <v>733.88</v>
      </c>
    </row>
    <row r="77" spans="1:10" ht="12.95" customHeight="1">
      <c r="A77" s="101"/>
      <c r="B77" s="75" t="s">
        <v>110</v>
      </c>
      <c r="C77" s="70" t="s">
        <v>38</v>
      </c>
      <c r="D77" s="69"/>
      <c r="E77" s="71">
        <v>3745</v>
      </c>
      <c r="F77" s="71">
        <v>5169</v>
      </c>
      <c r="G77" s="72" t="s">
        <v>111</v>
      </c>
      <c r="H77" s="76">
        <v>0</v>
      </c>
      <c r="I77" s="77">
        <v>40</v>
      </c>
      <c r="J77" s="76">
        <f t="shared" si="4"/>
        <v>40</v>
      </c>
    </row>
    <row r="78" spans="1:10" ht="12.95" customHeight="1">
      <c r="A78" s="101"/>
      <c r="B78" s="20" t="s">
        <v>112</v>
      </c>
      <c r="C78" s="13"/>
      <c r="D78" s="12"/>
      <c r="E78" s="11">
        <v>3392</v>
      </c>
      <c r="F78" s="11">
        <v>5171</v>
      </c>
      <c r="G78" s="14" t="s">
        <v>113</v>
      </c>
      <c r="H78" s="16">
        <v>1400</v>
      </c>
      <c r="I78" s="39">
        <v>-1400</v>
      </c>
      <c r="J78" s="16">
        <f t="shared" si="4"/>
        <v>0</v>
      </c>
    </row>
    <row r="79" spans="1:10" ht="12.95" customHeight="1">
      <c r="A79" s="102" t="s">
        <v>99</v>
      </c>
      <c r="B79" s="17" t="s">
        <v>143</v>
      </c>
      <c r="C79" s="18"/>
      <c r="D79" s="18"/>
      <c r="E79" s="18">
        <v>3412</v>
      </c>
      <c r="F79" s="18">
        <v>5169</v>
      </c>
      <c r="G79" s="14" t="s">
        <v>145</v>
      </c>
      <c r="H79" s="41">
        <v>645</v>
      </c>
      <c r="I79" s="42">
        <v>-35</v>
      </c>
      <c r="J79" s="21">
        <f t="shared" si="4"/>
        <v>610</v>
      </c>
    </row>
    <row r="80" spans="1:10" ht="12.95" customHeight="1">
      <c r="A80" s="104"/>
      <c r="B80" s="69" t="s">
        <v>144</v>
      </c>
      <c r="C80" s="70" t="s">
        <v>38</v>
      </c>
      <c r="D80" s="71"/>
      <c r="E80" s="71">
        <v>3412</v>
      </c>
      <c r="F80" s="71">
        <v>5151</v>
      </c>
      <c r="G80" s="72" t="s">
        <v>145</v>
      </c>
      <c r="H80" s="76">
        <v>0</v>
      </c>
      <c r="I80" s="77">
        <v>35</v>
      </c>
      <c r="J80" s="73">
        <f t="shared" si="4"/>
        <v>35</v>
      </c>
    </row>
    <row r="81" spans="1:10" ht="12.95" customHeight="1">
      <c r="A81" s="102" t="s">
        <v>115</v>
      </c>
      <c r="B81" s="20" t="s">
        <v>149</v>
      </c>
      <c r="C81" s="13"/>
      <c r="D81" s="11"/>
      <c r="E81" s="11">
        <v>3392</v>
      </c>
      <c r="F81" s="11">
        <v>5222</v>
      </c>
      <c r="G81" s="14" t="s">
        <v>146</v>
      </c>
      <c r="H81" s="16">
        <v>200</v>
      </c>
      <c r="I81" s="39">
        <v>-39.35</v>
      </c>
      <c r="J81" s="16">
        <f t="shared" si="4"/>
        <v>160.65</v>
      </c>
    </row>
    <row r="82" spans="1:10" ht="12.95" customHeight="1">
      <c r="A82" s="103"/>
      <c r="B82" s="75" t="s">
        <v>150</v>
      </c>
      <c r="C82" s="70" t="s">
        <v>38</v>
      </c>
      <c r="D82" s="71"/>
      <c r="E82" s="71">
        <v>2121</v>
      </c>
      <c r="F82" s="71">
        <v>5213</v>
      </c>
      <c r="G82" s="72" t="s">
        <v>147</v>
      </c>
      <c r="H82" s="76">
        <v>0</v>
      </c>
      <c r="I82" s="77">
        <v>39.35</v>
      </c>
      <c r="J82" s="76">
        <f t="shared" si="4"/>
        <v>39.35</v>
      </c>
    </row>
    <row r="83" spans="1:10" ht="12.95" customHeight="1">
      <c r="A83" s="103"/>
      <c r="B83" s="20" t="s">
        <v>152</v>
      </c>
      <c r="C83" s="13"/>
      <c r="D83" s="11"/>
      <c r="E83" s="11">
        <v>6112</v>
      </c>
      <c r="F83" s="11">
        <v>5901</v>
      </c>
      <c r="G83" s="14" t="s">
        <v>75</v>
      </c>
      <c r="H83" s="16">
        <v>197.29</v>
      </c>
      <c r="I83" s="39">
        <v>-5</v>
      </c>
      <c r="J83" s="16">
        <f t="shared" si="4"/>
        <v>192.29</v>
      </c>
    </row>
    <row r="84" spans="1:10" ht="12.95" customHeight="1">
      <c r="A84" s="103"/>
      <c r="B84" s="75" t="s">
        <v>151</v>
      </c>
      <c r="C84" s="70" t="s">
        <v>38</v>
      </c>
      <c r="D84" s="71"/>
      <c r="E84" s="71">
        <v>3326</v>
      </c>
      <c r="F84" s="71">
        <v>5222</v>
      </c>
      <c r="G84" s="72" t="s">
        <v>148</v>
      </c>
      <c r="H84" s="76">
        <v>0</v>
      </c>
      <c r="I84" s="77">
        <v>5</v>
      </c>
      <c r="J84" s="76">
        <f t="shared" si="4"/>
        <v>5</v>
      </c>
    </row>
    <row r="85" spans="1:10" ht="12.95" customHeight="1">
      <c r="A85" s="29"/>
      <c r="B85" s="34"/>
      <c r="C85" s="35"/>
      <c r="D85" s="35"/>
      <c r="E85" s="115" t="s">
        <v>21</v>
      </c>
      <c r="F85" s="116"/>
      <c r="G85" s="117"/>
      <c r="H85" s="43">
        <f>SUM(H64:H84)</f>
        <v>3454.17</v>
      </c>
      <c r="I85" s="43">
        <f t="shared" ref="I85:J85" si="5">SUM(I64:I84)</f>
        <v>-1315</v>
      </c>
      <c r="J85" s="43">
        <f t="shared" si="5"/>
        <v>2139.17</v>
      </c>
    </row>
    <row r="86" spans="1:10" ht="12.95" customHeight="1">
      <c r="A86" s="81" t="s">
        <v>22</v>
      </c>
      <c r="B86" s="34"/>
      <c r="C86" s="35"/>
      <c r="D86" s="35"/>
      <c r="E86" s="36"/>
      <c r="F86" s="34"/>
      <c r="G86" s="34"/>
      <c r="H86" s="37"/>
      <c r="I86" s="37"/>
      <c r="J86" s="44"/>
    </row>
    <row r="87" spans="1:10" ht="12.95" customHeight="1">
      <c r="A87" s="102" t="s">
        <v>13</v>
      </c>
      <c r="B87" s="17" t="s">
        <v>102</v>
      </c>
      <c r="C87" s="18"/>
      <c r="D87" s="18"/>
      <c r="E87" s="18">
        <v>3639</v>
      </c>
      <c r="F87" s="18">
        <v>6121</v>
      </c>
      <c r="G87" s="14" t="s">
        <v>101</v>
      </c>
      <c r="H87" s="41">
        <v>1200</v>
      </c>
      <c r="I87" s="42">
        <v>-726</v>
      </c>
      <c r="J87" s="41">
        <f>H87+I87</f>
        <v>474</v>
      </c>
    </row>
    <row r="88" spans="1:10" ht="12.95" customHeight="1">
      <c r="A88" s="103"/>
      <c r="B88" s="69" t="s">
        <v>105</v>
      </c>
      <c r="C88" s="70" t="s">
        <v>38</v>
      </c>
      <c r="D88" s="71"/>
      <c r="E88" s="71">
        <v>2333</v>
      </c>
      <c r="F88" s="71">
        <v>6121</v>
      </c>
      <c r="G88" s="71">
        <v>9320</v>
      </c>
      <c r="H88" s="76">
        <v>0</v>
      </c>
      <c r="I88" s="77">
        <v>210</v>
      </c>
      <c r="J88" s="76">
        <f t="shared" ref="J88:J93" si="6">H88+I88</f>
        <v>210</v>
      </c>
    </row>
    <row r="89" spans="1:10" ht="12.95" customHeight="1">
      <c r="A89" s="103"/>
      <c r="B89" s="69" t="s">
        <v>106</v>
      </c>
      <c r="C89" s="70" t="s">
        <v>38</v>
      </c>
      <c r="D89" s="71"/>
      <c r="E89" s="71">
        <v>3113</v>
      </c>
      <c r="F89" s="71">
        <v>6121</v>
      </c>
      <c r="G89" s="71">
        <v>2160</v>
      </c>
      <c r="H89" s="76">
        <v>0</v>
      </c>
      <c r="I89" s="77">
        <v>190</v>
      </c>
      <c r="J89" s="76">
        <f t="shared" si="6"/>
        <v>190</v>
      </c>
    </row>
    <row r="90" spans="1:10" ht="12.95" customHeight="1">
      <c r="A90" s="103"/>
      <c r="B90" s="69" t="s">
        <v>107</v>
      </c>
      <c r="C90" s="70" t="s">
        <v>38</v>
      </c>
      <c r="D90" s="71"/>
      <c r="E90" s="71">
        <v>2212</v>
      </c>
      <c r="F90" s="71">
        <v>6121</v>
      </c>
      <c r="G90" s="71">
        <v>2161</v>
      </c>
      <c r="H90" s="76">
        <v>0</v>
      </c>
      <c r="I90" s="77">
        <v>61</v>
      </c>
      <c r="J90" s="76">
        <f t="shared" si="6"/>
        <v>61</v>
      </c>
    </row>
    <row r="91" spans="1:10" ht="12.95" customHeight="1">
      <c r="A91" s="103"/>
      <c r="B91" s="69" t="s">
        <v>108</v>
      </c>
      <c r="C91" s="70" t="s">
        <v>38</v>
      </c>
      <c r="D91" s="71"/>
      <c r="E91" s="71">
        <v>5512</v>
      </c>
      <c r="F91" s="71">
        <v>6121</v>
      </c>
      <c r="G91" s="71">
        <v>2162</v>
      </c>
      <c r="H91" s="76">
        <v>0</v>
      </c>
      <c r="I91" s="77">
        <v>80</v>
      </c>
      <c r="J91" s="76">
        <f t="shared" si="6"/>
        <v>80</v>
      </c>
    </row>
    <row r="92" spans="1:10" ht="12.95" customHeight="1">
      <c r="A92" s="103"/>
      <c r="B92" s="69" t="s">
        <v>109</v>
      </c>
      <c r="C92" s="70" t="s">
        <v>38</v>
      </c>
      <c r="D92" s="71"/>
      <c r="E92" s="71">
        <v>3419</v>
      </c>
      <c r="F92" s="71">
        <v>6121</v>
      </c>
      <c r="G92" s="71">
        <v>2163</v>
      </c>
      <c r="H92" s="76">
        <v>0</v>
      </c>
      <c r="I92" s="77">
        <v>100</v>
      </c>
      <c r="J92" s="76">
        <f t="shared" si="6"/>
        <v>100</v>
      </c>
    </row>
    <row r="93" spans="1:10" ht="12.95" customHeight="1">
      <c r="A93" s="104"/>
      <c r="B93" s="69" t="s">
        <v>114</v>
      </c>
      <c r="C93" s="70" t="s">
        <v>38</v>
      </c>
      <c r="D93" s="71"/>
      <c r="E93" s="71">
        <v>3392</v>
      </c>
      <c r="F93" s="71">
        <v>6121</v>
      </c>
      <c r="G93" s="72" t="s">
        <v>113</v>
      </c>
      <c r="H93" s="76">
        <v>0</v>
      </c>
      <c r="I93" s="77">
        <v>1400</v>
      </c>
      <c r="J93" s="76">
        <f t="shared" si="6"/>
        <v>1400</v>
      </c>
    </row>
    <row r="94" spans="1:10" ht="12.95" customHeight="1">
      <c r="A94" s="31"/>
      <c r="B94" s="30"/>
      <c r="C94" s="31"/>
      <c r="D94" s="31"/>
      <c r="E94" s="114" t="s">
        <v>23</v>
      </c>
      <c r="F94" s="114"/>
      <c r="G94" s="114"/>
      <c r="H94" s="78">
        <f>SUM(H87:H93)</f>
        <v>1200</v>
      </c>
      <c r="I94" s="78">
        <f t="shared" ref="I94:J94" si="7">SUM(I87:I93)</f>
        <v>1315</v>
      </c>
      <c r="J94" s="78">
        <f t="shared" si="7"/>
        <v>2515</v>
      </c>
    </row>
    <row r="95" spans="1:10" ht="12.95" customHeight="1">
      <c r="A95" s="27" t="s">
        <v>34</v>
      </c>
      <c r="B95" s="30"/>
      <c r="C95" s="31"/>
      <c r="D95" s="31"/>
      <c r="E95" s="61"/>
      <c r="F95" s="61"/>
      <c r="G95" s="61"/>
      <c r="H95" s="64"/>
      <c r="I95" s="65"/>
      <c r="J95" s="64"/>
    </row>
    <row r="96" spans="1:10" ht="12.95" customHeight="1">
      <c r="A96" s="67" t="s">
        <v>13</v>
      </c>
      <c r="B96" s="12"/>
      <c r="C96" s="11"/>
      <c r="D96" s="11"/>
      <c r="E96" s="68"/>
      <c r="F96" s="68"/>
      <c r="G96" s="68"/>
      <c r="H96" s="21">
        <v>0</v>
      </c>
      <c r="I96" s="15">
        <v>0</v>
      </c>
      <c r="J96" s="21">
        <f>H96+I96</f>
        <v>0</v>
      </c>
    </row>
    <row r="97" spans="1:10" ht="12.95" customHeight="1">
      <c r="A97" s="31"/>
      <c r="B97" s="30"/>
      <c r="C97" s="31"/>
      <c r="D97" s="31"/>
      <c r="E97" s="105" t="s">
        <v>35</v>
      </c>
      <c r="F97" s="106"/>
      <c r="G97" s="107"/>
      <c r="H97" s="62">
        <v>0</v>
      </c>
      <c r="I97" s="66">
        <f>SUM(I96:I96)</f>
        <v>0</v>
      </c>
      <c r="J97" s="28">
        <v>0</v>
      </c>
    </row>
    <row r="98" spans="1:10" ht="12.95" customHeight="1">
      <c r="A98" s="31"/>
      <c r="B98" s="30"/>
      <c r="C98" s="31"/>
      <c r="D98" s="31"/>
      <c r="E98" s="45"/>
      <c r="F98" s="45"/>
      <c r="G98" s="46"/>
      <c r="H98" s="62"/>
      <c r="I98" s="63"/>
      <c r="J98" s="64"/>
    </row>
    <row r="99" spans="1:10" ht="12.95" customHeight="1">
      <c r="A99" s="4"/>
      <c r="B99" s="47" t="s">
        <v>33</v>
      </c>
      <c r="C99" s="35"/>
      <c r="D99" s="35"/>
      <c r="E99" s="111" t="s">
        <v>16</v>
      </c>
      <c r="F99" s="112"/>
      <c r="G99" s="112"/>
      <c r="H99" s="113"/>
      <c r="I99" s="42">
        <f>I59</f>
        <v>23207.660000000003</v>
      </c>
      <c r="J99" s="82"/>
    </row>
    <row r="100" spans="1:10" ht="12.95" customHeight="1">
      <c r="A100" s="4"/>
      <c r="B100" s="34"/>
      <c r="C100" s="35"/>
      <c r="D100" s="35"/>
      <c r="E100" s="111" t="s">
        <v>24</v>
      </c>
      <c r="F100" s="112"/>
      <c r="G100" s="112"/>
      <c r="H100" s="113"/>
      <c r="I100" s="42">
        <f>I85+I60</f>
        <v>21783.660000000003</v>
      </c>
      <c r="J100" s="29"/>
    </row>
    <row r="101" spans="1:10" ht="12.95" customHeight="1">
      <c r="A101" s="4"/>
      <c r="B101" s="34"/>
      <c r="C101" s="35"/>
      <c r="D101" s="35"/>
      <c r="E101" s="111" t="s">
        <v>25</v>
      </c>
      <c r="F101" s="112"/>
      <c r="G101" s="112"/>
      <c r="H101" s="113"/>
      <c r="I101" s="42">
        <f>I94+I61</f>
        <v>1424</v>
      </c>
      <c r="J101" s="83"/>
    </row>
    <row r="102" spans="1:10" ht="12.95" customHeight="1">
      <c r="A102" s="4"/>
      <c r="B102" s="34"/>
      <c r="C102" s="35"/>
      <c r="D102" s="35"/>
      <c r="E102" s="111" t="s">
        <v>26</v>
      </c>
      <c r="F102" s="112"/>
      <c r="G102" s="112"/>
      <c r="H102" s="113"/>
      <c r="I102" s="42">
        <f>I100+I101</f>
        <v>23207.660000000003</v>
      </c>
      <c r="J102" s="83"/>
    </row>
    <row r="103" spans="1:10" ht="12.95" customHeight="1">
      <c r="A103" s="4"/>
      <c r="B103" s="34"/>
      <c r="C103" s="35"/>
      <c r="D103" s="35"/>
      <c r="E103" s="108" t="s">
        <v>27</v>
      </c>
      <c r="F103" s="109"/>
      <c r="G103" s="109"/>
      <c r="H103" s="110"/>
      <c r="I103" s="42">
        <f>I99-I102</f>
        <v>0</v>
      </c>
      <c r="J103" s="83"/>
    </row>
    <row r="104" spans="1:10" ht="12.95" customHeight="1">
      <c r="A104" s="4"/>
      <c r="B104" s="34"/>
      <c r="C104" s="35"/>
      <c r="D104" s="35"/>
      <c r="E104" s="108" t="s">
        <v>28</v>
      </c>
      <c r="F104" s="109"/>
      <c r="G104" s="109"/>
      <c r="H104" s="110"/>
      <c r="I104" s="42">
        <f>I97</f>
        <v>0</v>
      </c>
      <c r="J104" s="83"/>
    </row>
    <row r="105" spans="1:10" ht="12.95" customHeight="1">
      <c r="A105" s="4"/>
      <c r="B105" s="4"/>
      <c r="C105" s="54"/>
      <c r="D105" s="54"/>
      <c r="E105" s="55"/>
      <c r="F105" s="4"/>
      <c r="G105" s="34"/>
      <c r="H105" s="89" t="s">
        <v>179</v>
      </c>
      <c r="I105" s="4"/>
      <c r="J105" s="84">
        <v>44272</v>
      </c>
    </row>
    <row r="106" spans="1:10" ht="12.95" customHeight="1">
      <c r="A106" s="4"/>
      <c r="B106" s="47" t="s">
        <v>132</v>
      </c>
      <c r="C106" s="35"/>
      <c r="D106" s="35"/>
      <c r="E106" s="57" t="s">
        <v>30</v>
      </c>
      <c r="F106" s="48"/>
      <c r="G106" s="49"/>
      <c r="H106" s="58">
        <v>410190.56</v>
      </c>
      <c r="I106" s="42">
        <f>I99</f>
        <v>23207.660000000003</v>
      </c>
      <c r="J106" s="42">
        <f>H106+I106</f>
        <v>433398.22</v>
      </c>
    </row>
    <row r="107" spans="1:10" ht="12.95" customHeight="1">
      <c r="A107" s="4"/>
      <c r="B107" s="34"/>
      <c r="C107" s="35"/>
      <c r="D107" s="35"/>
      <c r="E107" s="50" t="s">
        <v>24</v>
      </c>
      <c r="F107" s="51"/>
      <c r="G107" s="40"/>
      <c r="H107" s="59">
        <v>363557.17</v>
      </c>
      <c r="I107" s="42">
        <f>I85+I60</f>
        <v>21783.660000000003</v>
      </c>
      <c r="J107" s="41">
        <f>H107+I107</f>
        <v>385340.82999999996</v>
      </c>
    </row>
    <row r="108" spans="1:10" ht="12.95" customHeight="1">
      <c r="A108" s="4"/>
      <c r="B108" s="34"/>
      <c r="C108" s="35"/>
      <c r="D108" s="35"/>
      <c r="E108" s="29" t="s">
        <v>25</v>
      </c>
      <c r="F108" s="34"/>
      <c r="G108" s="52"/>
      <c r="H108" s="59">
        <v>97580.800000000003</v>
      </c>
      <c r="I108" s="42">
        <f>I94+I61</f>
        <v>1424</v>
      </c>
      <c r="J108" s="41">
        <f>H108+I108</f>
        <v>99004.800000000003</v>
      </c>
    </row>
    <row r="109" spans="1:10" ht="12.95" customHeight="1">
      <c r="A109" s="4"/>
      <c r="B109" s="56" t="s">
        <v>47</v>
      </c>
      <c r="C109" s="54"/>
      <c r="D109" s="54"/>
      <c r="E109" s="53" t="s">
        <v>31</v>
      </c>
      <c r="F109" s="51"/>
      <c r="G109" s="40"/>
      <c r="H109" s="42">
        <f>H107+H108</f>
        <v>461137.97</v>
      </c>
      <c r="I109" s="42">
        <f>SUM(I107:I108)</f>
        <v>23207.660000000003</v>
      </c>
      <c r="J109" s="42">
        <f>SUM(J107:J108)</f>
        <v>484345.62999999995</v>
      </c>
    </row>
    <row r="110" spans="1:10" ht="12.95" customHeight="1">
      <c r="A110" s="4"/>
      <c r="B110" s="4"/>
      <c r="C110" s="54"/>
      <c r="D110" s="54"/>
      <c r="E110" s="29" t="s">
        <v>19</v>
      </c>
      <c r="F110" s="34"/>
      <c r="G110" s="52"/>
      <c r="H110" s="41">
        <f>H106-H109</f>
        <v>-50947.409999999974</v>
      </c>
      <c r="I110" s="42">
        <f>I106-I109</f>
        <v>0</v>
      </c>
      <c r="J110" s="41">
        <f>J106-J109</f>
        <v>-50947.409999999974</v>
      </c>
    </row>
    <row r="111" spans="1:10" ht="12.95" customHeight="1">
      <c r="A111" s="4"/>
      <c r="B111" s="4"/>
      <c r="C111" s="54"/>
      <c r="D111" s="54"/>
      <c r="E111" s="53" t="s">
        <v>32</v>
      </c>
      <c r="F111" s="51"/>
      <c r="G111" s="40"/>
      <c r="H111" s="60">
        <v>50947.41</v>
      </c>
      <c r="I111" s="42">
        <f>I104</f>
        <v>0</v>
      </c>
      <c r="J111" s="42">
        <f>H111+I111</f>
        <v>50947.41</v>
      </c>
    </row>
    <row r="112" spans="1:10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</sheetData>
  <mergeCells count="34">
    <mergeCell ref="E59:G59"/>
    <mergeCell ref="E60:G60"/>
    <mergeCell ref="E61:G61"/>
    <mergeCell ref="E62:G62"/>
    <mergeCell ref="A64:A66"/>
    <mergeCell ref="A79:A80"/>
    <mergeCell ref="A81:A84"/>
    <mergeCell ref="E99:H99"/>
    <mergeCell ref="A74:A75"/>
    <mergeCell ref="A76:A78"/>
    <mergeCell ref="E85:G85"/>
    <mergeCell ref="A87:A93"/>
    <mergeCell ref="E94:G94"/>
    <mergeCell ref="E97:G97"/>
    <mergeCell ref="E100:H100"/>
    <mergeCell ref="E101:H101"/>
    <mergeCell ref="E102:H102"/>
    <mergeCell ref="E103:H103"/>
    <mergeCell ref="E104:H104"/>
    <mergeCell ref="A67:A73"/>
    <mergeCell ref="A11:A12"/>
    <mergeCell ref="A13:A14"/>
    <mergeCell ref="A15:A21"/>
    <mergeCell ref="A22:A23"/>
    <mergeCell ref="A24:A35"/>
    <mergeCell ref="A36:A42"/>
    <mergeCell ref="A43:A44"/>
    <mergeCell ref="A45:A58"/>
    <mergeCell ref="A9:A10"/>
    <mergeCell ref="B2:B3"/>
    <mergeCell ref="E2:E3"/>
    <mergeCell ref="F2:F3"/>
    <mergeCell ref="G2:G3"/>
    <mergeCell ref="A5:A8"/>
  </mergeCells>
  <conditionalFormatting sqref="B1:B2">
    <cfRule type="expression" dxfId="23" priority="22" stopIfTrue="1">
      <formula>$K1="Z"</formula>
    </cfRule>
    <cfRule type="expression" dxfId="22" priority="23" stopIfTrue="1">
      <formula>$K1="T"</formula>
    </cfRule>
    <cfRule type="expression" dxfId="21" priority="24" stopIfTrue="1">
      <formula>$K1="Y"</formula>
    </cfRule>
  </conditionalFormatting>
  <conditionalFormatting sqref="B2">
    <cfRule type="expression" dxfId="20" priority="19" stopIfTrue="1">
      <formula>$K2="Z"</formula>
    </cfRule>
    <cfRule type="expression" dxfId="19" priority="20" stopIfTrue="1">
      <formula>$K2="T"</formula>
    </cfRule>
    <cfRule type="expression" dxfId="18" priority="21" stopIfTrue="1">
      <formula>$K2="Y"</formula>
    </cfRule>
  </conditionalFormatting>
  <conditionalFormatting sqref="C59:D61 B1:B2">
    <cfRule type="expression" dxfId="17" priority="16" stopIfTrue="1">
      <formula>#REF!="Z"</formula>
    </cfRule>
    <cfRule type="expression" dxfId="16" priority="17" stopIfTrue="1">
      <formula>#REF!="T"</formula>
    </cfRule>
    <cfRule type="expression" dxfId="15" priority="18" stopIfTrue="1">
      <formula>#REF!="Y"</formula>
    </cfRule>
  </conditionalFormatting>
  <conditionalFormatting sqref="H107">
    <cfRule type="expression" dxfId="14" priority="13" stopIfTrue="1">
      <formula>$J107="Z"</formula>
    </cfRule>
    <cfRule type="expression" dxfId="13" priority="14" stopIfTrue="1">
      <formula>$J107="T"</formula>
    </cfRule>
    <cfRule type="expression" dxfId="12" priority="15" stopIfTrue="1">
      <formula>$J107="Y"</formula>
    </cfRule>
  </conditionalFormatting>
  <conditionalFormatting sqref="H108">
    <cfRule type="expression" dxfId="11" priority="10" stopIfTrue="1">
      <formula>$J108="Z"</formula>
    </cfRule>
    <cfRule type="expression" dxfId="10" priority="11" stopIfTrue="1">
      <formula>$J108="T"</formula>
    </cfRule>
    <cfRule type="expression" dxfId="9" priority="12" stopIfTrue="1">
      <formula>$J108="Y"</formula>
    </cfRule>
  </conditionalFormatting>
  <conditionalFormatting sqref="H106">
    <cfRule type="expression" dxfId="8" priority="7" stopIfTrue="1">
      <formula>$J106="Z"</formula>
    </cfRule>
    <cfRule type="expression" dxfId="7" priority="8" stopIfTrue="1">
      <formula>$J106="T"</formula>
    </cfRule>
    <cfRule type="expression" dxfId="6" priority="9" stopIfTrue="1">
      <formula>$J106="Y"</formula>
    </cfRule>
  </conditionalFormatting>
  <conditionalFormatting sqref="H107">
    <cfRule type="expression" dxfId="5" priority="4" stopIfTrue="1">
      <formula>$J107="Z"</formula>
    </cfRule>
    <cfRule type="expression" dxfId="4" priority="5" stopIfTrue="1">
      <formula>$J107="T"</formula>
    </cfRule>
    <cfRule type="expression" dxfId="3" priority="6" stopIfTrue="1">
      <formula>$J107="Y"</formula>
    </cfRule>
  </conditionalFormatting>
  <conditionalFormatting sqref="H108">
    <cfRule type="expression" dxfId="2" priority="1" stopIfTrue="1">
      <formula>$J108="Z"</formula>
    </cfRule>
    <cfRule type="expression" dxfId="1" priority="2" stopIfTrue="1">
      <formula>$J108="T"</formula>
    </cfRule>
    <cfRule type="expression" dxfId="0" priority="3" stopIfTrue="1">
      <formula>$J108="Y"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RMO 17.3.2021</vt:lpstr>
      <vt:lpstr>Dodatek</vt:lpstr>
      <vt:lpstr>Schváleno 17.3.2021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Večeřa Lukáš</cp:lastModifiedBy>
  <cp:lastPrinted>2021-03-18T06:57:03Z</cp:lastPrinted>
  <dcterms:created xsi:type="dcterms:W3CDTF">2019-02-01T08:27:03Z</dcterms:created>
  <dcterms:modified xsi:type="dcterms:W3CDTF">2021-03-22T18:53:51Z</dcterms:modified>
</cp:coreProperties>
</file>