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12 3.11.2021" sheetId="6" r:id="rId1"/>
    <sheet name="Dodatek k RO č. 12" sheetId="7" r:id="rId2"/>
    <sheet name="Schváleno RO č. 12 3.11.2021" sheetId="8" r:id="rId3"/>
  </sheets>
  <definedNames/>
  <calcPr calcId="145621"/>
</workbook>
</file>

<file path=xl/sharedStrings.xml><?xml version="1.0" encoding="utf-8"?>
<sst xmlns="http://schemas.openxmlformats.org/spreadsheetml/2006/main" count="447" uniqueCount="175">
  <si>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</si>
  <si>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</si>
  <si>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</si>
  <si>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</si>
  <si>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</si>
  <si>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</si>
  <si>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</si>
  <si>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</si>
  <si>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</si>
  <si>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</si>
  <si>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</si>
  <si>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</si>
  <si>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</si>
  <si>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</si>
  <si>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</si>
  <si>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</si>
  <si>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</si>
  <si>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</si>
  <si>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</si>
  <si>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</si>
  <si>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</si>
  <si>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</si>
  <si>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</si>
  <si>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</si>
  <si>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</si>
  <si>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</si>
  <si>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</si>
  <si>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</si>
  <si>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</si>
  <si>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</si>
  <si>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</si>
  <si>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</si>
  <si>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</si>
  <si>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</si>
  <si>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</si>
  <si>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</si>
  <si>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3.</t>
  </si>
  <si>
    <t>Příloha k us. č. RMO/xx/xx/21</t>
  </si>
  <si>
    <t>č. 12</t>
  </si>
  <si>
    <t>Otrokovice, 3.11.2021</t>
  </si>
  <si>
    <t xml:space="preserve">Rozpočtové opatření č. 12/2021 - listopad (údaje v tis. Kč) </t>
  </si>
  <si>
    <t>8258</t>
  </si>
  <si>
    <t>8618</t>
  </si>
  <si>
    <t>2229</t>
  </si>
  <si>
    <t>5169</t>
  </si>
  <si>
    <t>5166</t>
  </si>
  <si>
    <t>OMP autovraky likvidace - zvýšení fin. prostředků na znalecké posudky</t>
  </si>
  <si>
    <t>OMP autovraky likvidace - nákup služeb, přesun na pol. 5166 v rámci org.</t>
  </si>
  <si>
    <t>8219</t>
  </si>
  <si>
    <t>103133063</t>
  </si>
  <si>
    <t>103533063</t>
  </si>
  <si>
    <t>8613</t>
  </si>
  <si>
    <t>3639</t>
  </si>
  <si>
    <t>8614</t>
  </si>
  <si>
    <t>8615</t>
  </si>
  <si>
    <t>2212</t>
  </si>
  <si>
    <t>6130</t>
  </si>
  <si>
    <t>2219</t>
  </si>
  <si>
    <t>8616</t>
  </si>
  <si>
    <t>3612</t>
  </si>
  <si>
    <t>5171</t>
  </si>
  <si>
    <t>0200</t>
  </si>
  <si>
    <t>3250</t>
  </si>
  <si>
    <t>1120</t>
  </si>
  <si>
    <t>OMP inženýrská činnost - přesun volných prostředkků na org. 3250 a org. 1120</t>
  </si>
  <si>
    <t>OMP geodetické podklady - přesun volných prostředkků na org. 3250 a org. 1120</t>
  </si>
  <si>
    <t>OMP výdaje na pronájmy + VB - přesun volných prostředkků na org. 3250 a org. 1120</t>
  </si>
  <si>
    <t>OMP Měs. byty, opravy - přesun volných prostředkků na org. 3250 a org. 1120</t>
  </si>
  <si>
    <t>OMP BD Školní 1299, oprava EPS</t>
  </si>
  <si>
    <t xml:space="preserve">OMP Výměna výloh NP na ul. Tylova </t>
  </si>
  <si>
    <t>0329</t>
  </si>
  <si>
    <t>0700</t>
  </si>
  <si>
    <t>0332</t>
  </si>
  <si>
    <t>OMP KD Školní, přesun na pol. 5152 v rámci org.</t>
  </si>
  <si>
    <t>OMP NP opravy a udržování - přesun na org. 0329 a 0332</t>
  </si>
  <si>
    <t>OMP KD Domovinka - přesun na org. 0329</t>
  </si>
  <si>
    <t>OMP KD Školní, zvýšení fin. prostředků dle skutečnosti</t>
  </si>
  <si>
    <t>OMP KD Domovika, Trávníky zavedení nové pol. dle skutečnosti</t>
  </si>
  <si>
    <t>2.</t>
  </si>
  <si>
    <t>1244</t>
  </si>
  <si>
    <t>OŠK Fin. dar v oblasti sportu</t>
  </si>
  <si>
    <t>OŠK záštita ST přesun na fin. dar v oblasti sportu</t>
  </si>
  <si>
    <t>OŠK porada ředitelů ORP - přesun na pol. 5021</t>
  </si>
  <si>
    <t>OŠK porada ředitelů ORP - zavedení nové pol. 5021</t>
  </si>
  <si>
    <t>0522</t>
  </si>
  <si>
    <t>0742</t>
  </si>
  <si>
    <r>
      <t xml:space="preserve">OŠK Neinv. transfery spolkům v oblasti kultury, dle </t>
    </r>
    <r>
      <rPr>
        <sz val="10"/>
        <color rgb="FFFF0000"/>
        <rFont val="Arial"/>
        <family val="2"/>
      </rPr>
      <t>us. č. RMO/xx/xx/21</t>
    </r>
  </si>
  <si>
    <t>KTAJ platy zam. v pracovní poměru zvýšení</t>
  </si>
  <si>
    <t>KTAJ ost. osobní výdaje - dohody</t>
  </si>
  <si>
    <t>KTAJ sociální zabezpečení - snížení</t>
  </si>
  <si>
    <t>KTAJ ost. osobní výdaje - dohody, snížení</t>
  </si>
  <si>
    <t>3113</t>
  </si>
  <si>
    <t>9339</t>
  </si>
  <si>
    <t>2100</t>
  </si>
  <si>
    <t>3419</t>
  </si>
  <si>
    <t>2297</t>
  </si>
  <si>
    <t>9330</t>
  </si>
  <si>
    <t>ORM Revitalizace ROŠ, přesun na org. 2297 a 9330</t>
  </si>
  <si>
    <t>ORM ZŠ Mánesova výměna oken, přesun na org. 2100</t>
  </si>
  <si>
    <t>ORM Bařinky výstavba inž. sítí - zvýšení fin. prost. na dofinancování stavby</t>
  </si>
  <si>
    <t>ORM SENIOR B změna využití - zvýšení fin. prost. na dofinancování stavby</t>
  </si>
  <si>
    <t>ORM Freetime zóna Trávníky - zvýšení fin. prost. na dofinancování stavby</t>
  </si>
  <si>
    <t>8230</t>
  </si>
  <si>
    <t>2274</t>
  </si>
  <si>
    <t>6150</t>
  </si>
  <si>
    <t>9315</t>
  </si>
  <si>
    <t>9342</t>
  </si>
  <si>
    <t>2294</t>
  </si>
  <si>
    <t>9340</t>
  </si>
  <si>
    <t>6126</t>
  </si>
  <si>
    <t>6263</t>
  </si>
  <si>
    <t>ORM ZŠ TGM el. rozvody, přesun na org. 6126 a 6263</t>
  </si>
  <si>
    <t>ORM MŠ Trávníky elektrorozvody, přesun na org. 6126 a 6263</t>
  </si>
  <si>
    <t>ORM ZŠ Trávníky oprava el. a kanal. rozvodů, přesun na org. 6126 a 6263</t>
  </si>
  <si>
    <t>ORM Významnější opravy chodníků nespecifikované - zvýšení fin. prost. na dofin. stavby</t>
  </si>
  <si>
    <t>ORM Oprava lávek přes Dřevnici - zvýšení fin. prost. na dofin. stavby</t>
  </si>
  <si>
    <t>ORM Rozšíření ul. Čechova - přesun na org. 2274, 6150, 9315, 9342</t>
  </si>
  <si>
    <t>ORM Dostavba vnitrobloku Hložkova - zvýšení fin. prost. na dofinancování stavby</t>
  </si>
  <si>
    <t>ORM Revitalizace přístaviště Morava - zvýšení fin. prost. na dofinancování stavby</t>
  </si>
  <si>
    <t>ORM Zlepšení energetických vlastností SENIORu B - zvýšení fin. prost. na dofin. stavby</t>
  </si>
  <si>
    <t>ORM ZŠ Mánesova - servery, zavedení nové org.</t>
  </si>
  <si>
    <t>0128</t>
  </si>
  <si>
    <t>0108</t>
  </si>
  <si>
    <t>2290</t>
  </si>
  <si>
    <t>2165</t>
  </si>
  <si>
    <t>6264</t>
  </si>
  <si>
    <t>KTAJ ost. platy - refundace, snížení</t>
  </si>
  <si>
    <t>KTAJ náhrady mezd v době nemoci zvýšení</t>
  </si>
  <si>
    <t>98037</t>
  </si>
  <si>
    <t xml:space="preserve">ORM Opravy chodníků Kvítkovice a Letiště, přesun nevyužitých fin. prostředků </t>
  </si>
  <si>
    <t xml:space="preserve">ORM Opravy chodníků v lokalitě Trávníky a Přednádraží, přesun nevyužitých fin. prostředků </t>
  </si>
  <si>
    <t xml:space="preserve">ORM Opravy opatření z protipovodňových hlídek, přesun nevyužitých fin. prostředků </t>
  </si>
  <si>
    <t>ORM Oprava chodníků na Baťově - zvýšení fin. prost. na dofin. stavby</t>
  </si>
  <si>
    <t>ORM Významnější opravy vozovek nespecifikované - zvýšení fin. prost. na dofin. stavby</t>
  </si>
  <si>
    <t>EKO Rezerva na snížení příjmů, přesun na org. 2307 ZŠ Mánes.</t>
  </si>
  <si>
    <t xml:space="preserve">ORM Výstavba MK na ul. Smetanova, přesun nevyužitých fin. prostředků </t>
  </si>
  <si>
    <t xml:space="preserve">ORM Projekty nejbližších let, přesun nevyužitých fin. prostředků </t>
  </si>
  <si>
    <t xml:space="preserve">ORM Lokalita U Letiště, přesun nevyužitých fin. prostředků </t>
  </si>
  <si>
    <t>ORM Městská poliklinika - park, zavedení nové org.</t>
  </si>
  <si>
    <t>OMP výkup pozemků pod chod. - přesun volných prostředků na org. 3250 a org. 1120</t>
  </si>
  <si>
    <t>OMP výkup pozemků pod MK - přesun volných prostředků na org. 3250 a org. 1120</t>
  </si>
  <si>
    <t>OMP výkup pozemků (zelené pásy) - přesun volných prostředků na org. 3250 a org. 1120</t>
  </si>
  <si>
    <t>4.</t>
  </si>
  <si>
    <t>Rezerva na snížení příjmů - V</t>
  </si>
  <si>
    <t>Příjem neinv. dotace na realizaci projektu MAP II. (SR) - P</t>
  </si>
  <si>
    <t>Příjem neinv. dotace na realizaci projektu MAP II. (EU) - P</t>
  </si>
  <si>
    <t>Neidentifikované příjmy - P</t>
  </si>
  <si>
    <t>Příspěvek ze SR z VPS - kompenzační bonus, 171 305,05 Kč - P</t>
  </si>
  <si>
    <t>OŠK Nein. dotace na akci Živý Betlém, 25.12.2021, pro TOM 1419, IČ 64439313</t>
  </si>
  <si>
    <t xml:space="preserve">Rozpočtové opatření č. 12/2021 - dodatek, listopad (údaje v tis. Kč) </t>
  </si>
  <si>
    <t>0450</t>
  </si>
  <si>
    <t>0452</t>
  </si>
  <si>
    <t>0470</t>
  </si>
  <si>
    <t>0480</t>
  </si>
  <si>
    <t>0481</t>
  </si>
  <si>
    <t>0482</t>
  </si>
  <si>
    <t>0483</t>
  </si>
  <si>
    <t>SENIOR, př. org., pečovatelská služba</t>
  </si>
  <si>
    <t>SENIOR C, př. org., denní stacionáře</t>
  </si>
  <si>
    <t>SENIOR C, př. org., odlehčovací služby</t>
  </si>
  <si>
    <t>SENIOR C, př. org., domovy se zvláštním režimem</t>
  </si>
  <si>
    <t xml:space="preserve">SENIORC, př. org., domov pro seniory </t>
  </si>
  <si>
    <t>SENIOR B, př. org., odlehčovací služby</t>
  </si>
  <si>
    <t>SENIOR B, př. org., domov pro seniory</t>
  </si>
  <si>
    <t>DPPO zvýšení dle skutečnosti</t>
  </si>
  <si>
    <t>5.</t>
  </si>
  <si>
    <t>SENIOR B, př. org., domov pro seniory, zvýšení příspěvku zřizovatele</t>
  </si>
  <si>
    <t>SENIOR B, př. org., odlehčovací služby, zvýšení příspěvku zřizovatele</t>
  </si>
  <si>
    <t>SENIOR, př. org., pečovatelská služba, zvýšení příspěvku zřizovatele</t>
  </si>
  <si>
    <t>SENIORC, př. org., domov pro seniory, zvýšení příspěvku zřizovatele</t>
  </si>
  <si>
    <t>SENIOR C, př. org., domovy se zvláštním režimem, zvýšení příspěvku zřizovatele</t>
  </si>
  <si>
    <t>SENIOR C, př. org., odlehčovací služby, zvýšení příspěvku zřizovatele</t>
  </si>
  <si>
    <t>SENIOR C, př. org., denní stacionáře, zvýšení příspěvku zřizovatele</t>
  </si>
  <si>
    <t>Příloha k us. č. RMO/27/22/21</t>
  </si>
  <si>
    <t>OŠK Neinv. transfery spolkům v oblasti kultury, dle us. č. RMO/26/22/21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</si>
</sst>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7" fillId="0" borderId="2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0" fillId="0" borderId="5" xfId="0" applyFill="1" applyBorder="1"/>
    <xf numFmtId="49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vertical="center"/>
    </xf>
    <xf numFmtId="0" fontId="0" fillId="3" borderId="2" xfId="0" applyFill="1" applyBorder="1"/>
    <xf numFmtId="4" fontId="3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27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 topLeftCell="A1">
      <selection activeCell="A1" sqref="A1:XFD1048576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7" customWidth="1"/>
    <col min="4" max="4" width="10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40</v>
      </c>
      <c r="B1" s="11"/>
      <c r="C1" s="12"/>
      <c r="D1" s="12"/>
      <c r="E1" s="7"/>
      <c r="F1" s="7"/>
      <c r="G1" s="7"/>
      <c r="H1" s="11" t="s">
        <v>37</v>
      </c>
      <c r="I1" s="11"/>
      <c r="J1" s="10"/>
    </row>
    <row r="2" spans="1:10" ht="12.95" customHeight="1">
      <c r="A2" s="34" t="s">
        <v>0</v>
      </c>
      <c r="B2" s="156" t="s">
        <v>1</v>
      </c>
      <c r="C2" s="154" t="s">
        <v>35</v>
      </c>
      <c r="D2" s="34" t="s">
        <v>2</v>
      </c>
      <c r="E2" s="156" t="s">
        <v>3</v>
      </c>
      <c r="F2" s="156" t="s">
        <v>4</v>
      </c>
      <c r="G2" s="156" t="s">
        <v>5</v>
      </c>
      <c r="H2" s="34" t="s">
        <v>6</v>
      </c>
      <c r="I2" s="34" t="s">
        <v>7</v>
      </c>
      <c r="J2" s="34" t="s">
        <v>8</v>
      </c>
    </row>
    <row r="3" spans="1:10" ht="12.95" customHeight="1">
      <c r="A3" s="35" t="s">
        <v>9</v>
      </c>
      <c r="B3" s="157"/>
      <c r="C3" s="155"/>
      <c r="D3" s="35" t="s">
        <v>10</v>
      </c>
      <c r="E3" s="157"/>
      <c r="F3" s="157"/>
      <c r="G3" s="157"/>
      <c r="H3" s="35" t="s">
        <v>11</v>
      </c>
      <c r="I3" s="35" t="s">
        <v>38</v>
      </c>
      <c r="J3" s="35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58" t="s">
        <v>13</v>
      </c>
      <c r="B5" s="84" t="s">
        <v>147</v>
      </c>
      <c r="C5" s="44"/>
      <c r="D5" s="38" t="s">
        <v>128</v>
      </c>
      <c r="E5" s="98"/>
      <c r="F5" s="98">
        <v>4111</v>
      </c>
      <c r="G5" s="38"/>
      <c r="H5" s="43">
        <v>3961.21</v>
      </c>
      <c r="I5" s="66">
        <v>171.3</v>
      </c>
      <c r="J5" s="41">
        <f aca="true" t="shared" si="0" ref="J5:J9">H5+I5</f>
        <v>4132.51</v>
      </c>
    </row>
    <row r="6" spans="1:10" ht="12.95" customHeight="1">
      <c r="A6" s="158"/>
      <c r="B6" s="84" t="s">
        <v>143</v>
      </c>
      <c r="C6" s="44"/>
      <c r="D6" s="82"/>
      <c r="E6" s="97">
        <v>3639</v>
      </c>
      <c r="F6" s="97">
        <v>5901</v>
      </c>
      <c r="G6" s="82" t="s">
        <v>41</v>
      </c>
      <c r="H6" s="83">
        <v>457.83</v>
      </c>
      <c r="I6" s="66">
        <v>171.3</v>
      </c>
      <c r="J6" s="41">
        <f t="shared" si="0"/>
        <v>629.13</v>
      </c>
    </row>
    <row r="7" spans="1:10" ht="12.95" customHeight="1">
      <c r="A7" s="151" t="s">
        <v>78</v>
      </c>
      <c r="B7" s="84" t="s">
        <v>144</v>
      </c>
      <c r="C7" s="44"/>
      <c r="D7" s="82" t="s">
        <v>49</v>
      </c>
      <c r="E7" s="89"/>
      <c r="F7" s="89">
        <v>4116</v>
      </c>
      <c r="G7" s="38" t="s">
        <v>48</v>
      </c>
      <c r="H7" s="83">
        <v>205.6</v>
      </c>
      <c r="I7" s="66">
        <v>0.1</v>
      </c>
      <c r="J7" s="41">
        <f t="shared" si="0"/>
        <v>205.7</v>
      </c>
    </row>
    <row r="8" spans="1:10" ht="12.95" customHeight="1">
      <c r="A8" s="152"/>
      <c r="B8" s="85" t="s">
        <v>145</v>
      </c>
      <c r="C8" s="81"/>
      <c r="D8" s="82" t="s">
        <v>50</v>
      </c>
      <c r="E8" s="97"/>
      <c r="F8" s="97">
        <v>4116</v>
      </c>
      <c r="G8" s="82" t="s">
        <v>48</v>
      </c>
      <c r="H8" s="83">
        <v>1748.3</v>
      </c>
      <c r="I8" s="66">
        <v>0.1</v>
      </c>
      <c r="J8" s="41">
        <f t="shared" si="0"/>
        <v>1748.3999999999999</v>
      </c>
    </row>
    <row r="9" spans="1:10" ht="12.95" customHeight="1">
      <c r="A9" s="153"/>
      <c r="B9" s="85" t="s">
        <v>146</v>
      </c>
      <c r="C9" s="81"/>
      <c r="D9" s="82"/>
      <c r="E9" s="97">
        <v>6171</v>
      </c>
      <c r="F9" s="97">
        <v>2328</v>
      </c>
      <c r="G9" s="82"/>
      <c r="H9" s="83">
        <v>36.68</v>
      </c>
      <c r="I9" s="66">
        <v>-0.2</v>
      </c>
      <c r="J9" s="41">
        <f t="shared" si="0"/>
        <v>36.48</v>
      </c>
    </row>
    <row r="10" spans="1:10" ht="12.75" customHeight="1">
      <c r="A10" s="15"/>
      <c r="B10" s="67"/>
      <c r="C10" s="65"/>
      <c r="D10" s="65"/>
      <c r="E10" s="160" t="s">
        <v>14</v>
      </c>
      <c r="F10" s="160"/>
      <c r="G10" s="160"/>
      <c r="H10" s="64">
        <f>H5+H7+H8+H9</f>
        <v>5951.790000000001</v>
      </c>
      <c r="I10" s="64">
        <f aca="true" t="shared" si="1" ref="I10:J10">I5+I7+I8+I9</f>
        <v>171.3</v>
      </c>
      <c r="J10" s="64">
        <f t="shared" si="1"/>
        <v>6123.089999999999</v>
      </c>
    </row>
    <row r="11" spans="1:10" ht="12.75" customHeight="1">
      <c r="A11" s="15"/>
      <c r="B11" s="68" t="s">
        <v>32</v>
      </c>
      <c r="C11" s="65"/>
      <c r="D11" s="65"/>
      <c r="E11" s="159" t="s">
        <v>15</v>
      </c>
      <c r="F11" s="159"/>
      <c r="G11" s="159"/>
      <c r="H11" s="64">
        <f>H6</f>
        <v>457.83</v>
      </c>
      <c r="I11" s="64">
        <f aca="true" t="shared" si="2" ref="I11:J11">I6</f>
        <v>171.3</v>
      </c>
      <c r="J11" s="64">
        <f t="shared" si="2"/>
        <v>629.13</v>
      </c>
    </row>
    <row r="12" spans="1:10" ht="12.75" customHeight="1">
      <c r="A12" s="15"/>
      <c r="B12" s="69"/>
      <c r="C12" s="65"/>
      <c r="D12" s="65"/>
      <c r="E12" s="159" t="s">
        <v>16</v>
      </c>
      <c r="F12" s="159"/>
      <c r="G12" s="159"/>
      <c r="H12" s="64">
        <v>0</v>
      </c>
      <c r="I12" s="64">
        <v>0</v>
      </c>
      <c r="J12" s="64">
        <v>0</v>
      </c>
    </row>
    <row r="13" spans="1:10" ht="12.75" customHeight="1">
      <c r="A13" s="17"/>
      <c r="B13" s="49"/>
      <c r="C13" s="70"/>
      <c r="D13" s="70"/>
      <c r="E13" s="159" t="s">
        <v>17</v>
      </c>
      <c r="F13" s="159"/>
      <c r="G13" s="159"/>
      <c r="H13" s="45">
        <f>H10-H11-H12</f>
        <v>5493.960000000001</v>
      </c>
      <c r="I13" s="45">
        <f aca="true" t="shared" si="3" ref="I13:J13">I10-I11-I12</f>
        <v>0</v>
      </c>
      <c r="J13" s="45">
        <f t="shared" si="3"/>
        <v>5493.959999999999</v>
      </c>
    </row>
    <row r="14" spans="1:10" ht="12.75" customHeight="1">
      <c r="A14" s="20" t="s">
        <v>18</v>
      </c>
      <c r="B14" s="49"/>
      <c r="C14" s="70"/>
      <c r="D14" s="70"/>
      <c r="E14" s="71"/>
      <c r="F14" s="49"/>
      <c r="G14" s="49"/>
      <c r="H14" s="72"/>
      <c r="I14" s="72"/>
      <c r="J14" s="73"/>
    </row>
    <row r="15" spans="1:10" ht="12.75" customHeight="1">
      <c r="A15" s="135" t="s">
        <v>13</v>
      </c>
      <c r="B15" s="53" t="s">
        <v>47</v>
      </c>
      <c r="C15" s="96"/>
      <c r="D15" s="87"/>
      <c r="E15" s="38" t="s">
        <v>43</v>
      </c>
      <c r="F15" s="38" t="s">
        <v>44</v>
      </c>
      <c r="G15" s="38" t="s">
        <v>42</v>
      </c>
      <c r="H15" s="41">
        <v>15</v>
      </c>
      <c r="I15" s="42">
        <v>-5</v>
      </c>
      <c r="J15" s="43">
        <f aca="true" t="shared" si="4" ref="J15:J19">H15+I15</f>
        <v>10</v>
      </c>
    </row>
    <row r="16" spans="1:10" ht="12.75" customHeight="1">
      <c r="A16" s="136"/>
      <c r="B16" s="53" t="s">
        <v>46</v>
      </c>
      <c r="C16" s="96"/>
      <c r="D16" s="87"/>
      <c r="E16" s="38" t="s">
        <v>43</v>
      </c>
      <c r="F16" s="38" t="s">
        <v>45</v>
      </c>
      <c r="G16" s="38" t="s">
        <v>42</v>
      </c>
      <c r="H16" s="41">
        <v>5</v>
      </c>
      <c r="I16" s="42">
        <v>5</v>
      </c>
      <c r="J16" s="43">
        <f t="shared" si="4"/>
        <v>10</v>
      </c>
    </row>
    <row r="17" spans="1:10" ht="12.75" customHeight="1">
      <c r="A17" s="136"/>
      <c r="B17" s="39" t="s">
        <v>64</v>
      </c>
      <c r="C17" s="96"/>
      <c r="D17" s="87"/>
      <c r="E17" s="38" t="s">
        <v>52</v>
      </c>
      <c r="F17" s="38" t="s">
        <v>45</v>
      </c>
      <c r="G17" s="38" t="s">
        <v>51</v>
      </c>
      <c r="H17" s="41">
        <v>75</v>
      </c>
      <c r="I17" s="42">
        <v>-50</v>
      </c>
      <c r="J17" s="43">
        <f t="shared" si="4"/>
        <v>25</v>
      </c>
    </row>
    <row r="18" spans="1:10" ht="12.75" customHeight="1">
      <c r="A18" s="136"/>
      <c r="B18" s="39" t="s">
        <v>65</v>
      </c>
      <c r="C18" s="96"/>
      <c r="D18" s="87"/>
      <c r="E18" s="38" t="s">
        <v>52</v>
      </c>
      <c r="F18" s="38" t="s">
        <v>44</v>
      </c>
      <c r="G18" s="38" t="s">
        <v>53</v>
      </c>
      <c r="H18" s="41">
        <v>150</v>
      </c>
      <c r="I18" s="42">
        <v>-120</v>
      </c>
      <c r="J18" s="43">
        <f t="shared" si="4"/>
        <v>30</v>
      </c>
    </row>
    <row r="19" spans="1:10" ht="12.75" customHeight="1">
      <c r="A19" s="136"/>
      <c r="B19" s="39" t="s">
        <v>66</v>
      </c>
      <c r="C19" s="87"/>
      <c r="D19" s="87"/>
      <c r="E19" s="38" t="s">
        <v>57</v>
      </c>
      <c r="F19" s="38" t="s">
        <v>44</v>
      </c>
      <c r="G19" s="38" t="s">
        <v>58</v>
      </c>
      <c r="H19" s="41">
        <v>205</v>
      </c>
      <c r="I19" s="42">
        <v>-130</v>
      </c>
      <c r="J19" s="43">
        <f t="shared" si="4"/>
        <v>75</v>
      </c>
    </row>
    <row r="20" spans="1:10" ht="12.75" customHeight="1">
      <c r="A20" s="136"/>
      <c r="B20" s="39" t="s">
        <v>67</v>
      </c>
      <c r="C20" s="87"/>
      <c r="D20" s="87"/>
      <c r="E20" s="38" t="s">
        <v>59</v>
      </c>
      <c r="F20" s="38" t="s">
        <v>60</v>
      </c>
      <c r="G20" s="38" t="s">
        <v>61</v>
      </c>
      <c r="H20" s="41">
        <v>4460</v>
      </c>
      <c r="I20" s="42">
        <v>-715</v>
      </c>
      <c r="J20" s="43">
        <f aca="true" t="shared" si="5" ref="J20:J25">H20+I20</f>
        <v>3745</v>
      </c>
    </row>
    <row r="21" spans="1:10" ht="12.75" customHeight="1">
      <c r="A21" s="136"/>
      <c r="B21" s="90" t="s">
        <v>68</v>
      </c>
      <c r="C21" s="107" t="s">
        <v>35</v>
      </c>
      <c r="D21" s="105"/>
      <c r="E21" s="78" t="s">
        <v>59</v>
      </c>
      <c r="F21" s="78" t="s">
        <v>60</v>
      </c>
      <c r="G21" s="78" t="s">
        <v>62</v>
      </c>
      <c r="H21" s="91">
        <v>0</v>
      </c>
      <c r="I21" s="106">
        <v>1500</v>
      </c>
      <c r="J21" s="80">
        <f t="shared" si="5"/>
        <v>1500</v>
      </c>
    </row>
    <row r="22" spans="1:10" ht="12.75" customHeight="1">
      <c r="A22" s="136"/>
      <c r="B22" s="39" t="s">
        <v>73</v>
      </c>
      <c r="C22" s="44"/>
      <c r="D22" s="38"/>
      <c r="E22" s="103">
        <v>4379</v>
      </c>
      <c r="F22" s="103">
        <v>5151</v>
      </c>
      <c r="G22" s="82" t="s">
        <v>70</v>
      </c>
      <c r="H22" s="41">
        <v>2</v>
      </c>
      <c r="I22" s="42">
        <v>-1</v>
      </c>
      <c r="J22" s="43">
        <f t="shared" si="5"/>
        <v>1</v>
      </c>
    </row>
    <row r="23" spans="1:10" ht="12.75" customHeight="1">
      <c r="A23" s="136"/>
      <c r="B23" s="39" t="s">
        <v>73</v>
      </c>
      <c r="C23" s="44"/>
      <c r="D23" s="38"/>
      <c r="E23" s="103">
        <v>4379</v>
      </c>
      <c r="F23" s="103">
        <v>5154</v>
      </c>
      <c r="G23" s="82" t="s">
        <v>70</v>
      </c>
      <c r="H23" s="41">
        <v>4</v>
      </c>
      <c r="I23" s="42">
        <v>-1</v>
      </c>
      <c r="J23" s="43">
        <f t="shared" si="5"/>
        <v>3</v>
      </c>
    </row>
    <row r="24" spans="1:10" ht="12.75" customHeight="1">
      <c r="A24" s="136"/>
      <c r="B24" s="39" t="s">
        <v>74</v>
      </c>
      <c r="C24" s="44"/>
      <c r="D24" s="38"/>
      <c r="E24" s="103">
        <v>3613</v>
      </c>
      <c r="F24" s="103">
        <v>5171</v>
      </c>
      <c r="G24" s="82" t="s">
        <v>71</v>
      </c>
      <c r="H24" s="41">
        <v>250.9</v>
      </c>
      <c r="I24" s="42">
        <v>-5</v>
      </c>
      <c r="J24" s="43">
        <f t="shared" si="5"/>
        <v>245.9</v>
      </c>
    </row>
    <row r="25" spans="1:10" ht="12.75" customHeight="1">
      <c r="A25" s="136"/>
      <c r="B25" s="39" t="s">
        <v>75</v>
      </c>
      <c r="C25" s="44"/>
      <c r="D25" s="38"/>
      <c r="E25" s="89">
        <v>4379</v>
      </c>
      <c r="F25" s="89">
        <v>5151</v>
      </c>
      <c r="G25" s="82" t="s">
        <v>72</v>
      </c>
      <c r="H25" s="41">
        <v>4</v>
      </c>
      <c r="I25" s="42">
        <v>-1</v>
      </c>
      <c r="J25" s="43">
        <f t="shared" si="5"/>
        <v>3</v>
      </c>
    </row>
    <row r="26" spans="1:10" ht="12.75" customHeight="1">
      <c r="A26" s="136"/>
      <c r="B26" s="39" t="s">
        <v>76</v>
      </c>
      <c r="C26" s="44"/>
      <c r="D26" s="89"/>
      <c r="E26" s="89">
        <v>4379</v>
      </c>
      <c r="F26" s="92">
        <v>5152</v>
      </c>
      <c r="G26" s="82" t="s">
        <v>70</v>
      </c>
      <c r="H26" s="41">
        <v>27</v>
      </c>
      <c r="I26" s="42">
        <v>4</v>
      </c>
      <c r="J26" s="43">
        <f aca="true" t="shared" si="6" ref="J26:J45">H26+I26</f>
        <v>31</v>
      </c>
    </row>
    <row r="27" spans="1:10" ht="12.75" customHeight="1">
      <c r="A27" s="137"/>
      <c r="B27" s="95" t="s">
        <v>77</v>
      </c>
      <c r="C27" s="77" t="s">
        <v>35</v>
      </c>
      <c r="D27" s="79"/>
      <c r="E27" s="79">
        <v>4379</v>
      </c>
      <c r="F27" s="79">
        <v>5169</v>
      </c>
      <c r="G27" s="94" t="s">
        <v>72</v>
      </c>
      <c r="H27" s="91">
        <v>0</v>
      </c>
      <c r="I27" s="106">
        <v>4</v>
      </c>
      <c r="J27" s="80">
        <f t="shared" si="6"/>
        <v>4</v>
      </c>
    </row>
    <row r="28" spans="1:10" ht="12.75" customHeight="1">
      <c r="A28" s="135" t="s">
        <v>78</v>
      </c>
      <c r="B28" s="53" t="s">
        <v>81</v>
      </c>
      <c r="C28" s="44"/>
      <c r="D28" s="92"/>
      <c r="E28" s="92">
        <v>6112</v>
      </c>
      <c r="F28" s="92">
        <v>5901</v>
      </c>
      <c r="G28" s="38" t="s">
        <v>79</v>
      </c>
      <c r="H28" s="41">
        <v>124.79</v>
      </c>
      <c r="I28" s="42">
        <v>-5</v>
      </c>
      <c r="J28" s="83">
        <f t="shared" si="6"/>
        <v>119.79</v>
      </c>
    </row>
    <row r="29" spans="1:10" ht="12.75" customHeight="1">
      <c r="A29" s="136"/>
      <c r="B29" s="53" t="s">
        <v>80</v>
      </c>
      <c r="C29" s="44"/>
      <c r="D29" s="92"/>
      <c r="E29" s="92">
        <v>3419</v>
      </c>
      <c r="F29" s="92">
        <v>5492</v>
      </c>
      <c r="G29" s="38"/>
      <c r="H29" s="41">
        <v>142</v>
      </c>
      <c r="I29" s="42">
        <v>5</v>
      </c>
      <c r="J29" s="83">
        <f t="shared" si="6"/>
        <v>147</v>
      </c>
    </row>
    <row r="30" spans="1:10" ht="12.75" customHeight="1">
      <c r="A30" s="136"/>
      <c r="B30" s="53" t="s">
        <v>82</v>
      </c>
      <c r="C30" s="44"/>
      <c r="D30" s="92"/>
      <c r="E30" s="93">
        <v>3113</v>
      </c>
      <c r="F30" s="92">
        <v>5169</v>
      </c>
      <c r="G30" s="38"/>
      <c r="H30" s="41">
        <v>530</v>
      </c>
      <c r="I30" s="42">
        <v>-9</v>
      </c>
      <c r="J30" s="83">
        <f t="shared" si="6"/>
        <v>521</v>
      </c>
    </row>
    <row r="31" spans="1:10" ht="12.75" customHeight="1">
      <c r="A31" s="136"/>
      <c r="B31" s="90" t="s">
        <v>83</v>
      </c>
      <c r="C31" s="77" t="s">
        <v>35</v>
      </c>
      <c r="D31" s="79"/>
      <c r="E31" s="79">
        <v>3113</v>
      </c>
      <c r="F31" s="79">
        <v>5021</v>
      </c>
      <c r="G31" s="78"/>
      <c r="H31" s="91">
        <v>0</v>
      </c>
      <c r="I31" s="106">
        <v>9</v>
      </c>
      <c r="J31" s="108">
        <f t="shared" si="6"/>
        <v>9</v>
      </c>
    </row>
    <row r="32" spans="1:10" ht="12.75" customHeight="1">
      <c r="A32" s="136"/>
      <c r="B32" s="53" t="s">
        <v>86</v>
      </c>
      <c r="C32" s="44"/>
      <c r="D32" s="103"/>
      <c r="E32" s="103">
        <v>3399</v>
      </c>
      <c r="F32" s="103">
        <v>5222</v>
      </c>
      <c r="G32" s="38" t="s">
        <v>84</v>
      </c>
      <c r="H32" s="41">
        <v>170</v>
      </c>
      <c r="I32" s="42">
        <v>-10</v>
      </c>
      <c r="J32" s="83">
        <f t="shared" si="6"/>
        <v>160</v>
      </c>
    </row>
    <row r="33" spans="1:10" ht="12.75" customHeight="1">
      <c r="A33" s="137"/>
      <c r="B33" s="53" t="s">
        <v>148</v>
      </c>
      <c r="C33" s="44"/>
      <c r="D33" s="103"/>
      <c r="E33" s="103">
        <v>3421</v>
      </c>
      <c r="F33" s="103">
        <v>5222</v>
      </c>
      <c r="G33" s="38" t="s">
        <v>85</v>
      </c>
      <c r="H33" s="41">
        <v>81.6</v>
      </c>
      <c r="I33" s="42">
        <v>10</v>
      </c>
      <c r="J33" s="83">
        <f t="shared" si="6"/>
        <v>91.6</v>
      </c>
    </row>
    <row r="34" spans="1:10" ht="12.75" customHeight="1">
      <c r="A34" s="135" t="s">
        <v>36</v>
      </c>
      <c r="B34" s="53" t="s">
        <v>87</v>
      </c>
      <c r="C34" s="44"/>
      <c r="D34" s="103"/>
      <c r="E34" s="103">
        <v>6171</v>
      </c>
      <c r="F34" s="103">
        <v>5011</v>
      </c>
      <c r="G34" s="38"/>
      <c r="H34" s="41">
        <v>61304.12</v>
      </c>
      <c r="I34" s="42">
        <v>690</v>
      </c>
      <c r="J34" s="83">
        <f t="shared" si="6"/>
        <v>61994.12</v>
      </c>
    </row>
    <row r="35" spans="1:10" ht="12.75" customHeight="1">
      <c r="A35" s="136"/>
      <c r="B35" s="53" t="s">
        <v>127</v>
      </c>
      <c r="C35" s="44"/>
      <c r="D35" s="103"/>
      <c r="E35" s="103">
        <v>6171</v>
      </c>
      <c r="F35" s="103">
        <v>5424</v>
      </c>
      <c r="G35" s="38"/>
      <c r="H35" s="41">
        <v>350</v>
      </c>
      <c r="I35" s="42">
        <v>150</v>
      </c>
      <c r="J35" s="83">
        <f t="shared" si="6"/>
        <v>500</v>
      </c>
    </row>
    <row r="36" spans="1:10" ht="12.75" customHeight="1">
      <c r="A36" s="136"/>
      <c r="B36" s="53" t="s">
        <v>88</v>
      </c>
      <c r="C36" s="44"/>
      <c r="D36" s="93"/>
      <c r="E36" s="93">
        <v>6171</v>
      </c>
      <c r="F36" s="92">
        <v>5021</v>
      </c>
      <c r="G36" s="38"/>
      <c r="H36" s="41">
        <v>290</v>
      </c>
      <c r="I36" s="42">
        <v>100</v>
      </c>
      <c r="J36" s="83">
        <f t="shared" si="6"/>
        <v>390</v>
      </c>
    </row>
    <row r="37" spans="1:10" ht="12.75" customHeight="1">
      <c r="A37" s="136"/>
      <c r="B37" s="53" t="s">
        <v>126</v>
      </c>
      <c r="C37" s="44"/>
      <c r="D37" s="103"/>
      <c r="E37" s="103">
        <v>6171</v>
      </c>
      <c r="F37" s="103">
        <v>5019</v>
      </c>
      <c r="G37" s="38"/>
      <c r="H37" s="41">
        <v>50</v>
      </c>
      <c r="I37" s="42">
        <v>-40</v>
      </c>
      <c r="J37" s="83">
        <f t="shared" si="6"/>
        <v>10</v>
      </c>
    </row>
    <row r="38" spans="1:10" ht="12.75" customHeight="1">
      <c r="A38" s="136"/>
      <c r="B38" s="53" t="s">
        <v>90</v>
      </c>
      <c r="C38" s="44"/>
      <c r="D38" s="103"/>
      <c r="E38" s="103">
        <v>6112</v>
      </c>
      <c r="F38" s="103">
        <v>5021</v>
      </c>
      <c r="G38" s="38"/>
      <c r="H38" s="41">
        <v>580.32</v>
      </c>
      <c r="I38" s="42">
        <v>-350</v>
      </c>
      <c r="J38" s="83">
        <f t="shared" si="6"/>
        <v>230.32000000000005</v>
      </c>
    </row>
    <row r="39" spans="1:10" ht="12.75" customHeight="1">
      <c r="A39" s="137"/>
      <c r="B39" s="53" t="s">
        <v>89</v>
      </c>
      <c r="C39" s="44"/>
      <c r="D39" s="103"/>
      <c r="E39" s="103">
        <v>6112</v>
      </c>
      <c r="F39" s="103">
        <v>5031</v>
      </c>
      <c r="G39" s="38"/>
      <c r="H39" s="41">
        <v>823.81</v>
      </c>
      <c r="I39" s="42">
        <v>-550</v>
      </c>
      <c r="J39" s="83">
        <f t="shared" si="6"/>
        <v>273.80999999999995</v>
      </c>
    </row>
    <row r="40" spans="1:10" ht="12.75" customHeight="1">
      <c r="A40" s="135" t="s">
        <v>142</v>
      </c>
      <c r="B40" s="113" t="s">
        <v>111</v>
      </c>
      <c r="C40" s="44"/>
      <c r="D40" s="103"/>
      <c r="E40" s="116">
        <v>3113</v>
      </c>
      <c r="F40" s="116">
        <v>5171</v>
      </c>
      <c r="G40" s="117" t="s">
        <v>106</v>
      </c>
      <c r="H40" s="41">
        <v>195</v>
      </c>
      <c r="I40" s="42">
        <v>-52</v>
      </c>
      <c r="J40" s="83">
        <f t="shared" si="6"/>
        <v>143</v>
      </c>
    </row>
    <row r="41" spans="1:10" ht="12.75" customHeight="1">
      <c r="A41" s="136"/>
      <c r="B41" s="113" t="s">
        <v>112</v>
      </c>
      <c r="C41" s="44"/>
      <c r="D41" s="103"/>
      <c r="E41" s="116">
        <v>3111</v>
      </c>
      <c r="F41" s="116">
        <v>5171</v>
      </c>
      <c r="G41" s="117" t="s">
        <v>107</v>
      </c>
      <c r="H41" s="41">
        <v>900</v>
      </c>
      <c r="I41" s="42">
        <v>-31</v>
      </c>
      <c r="J41" s="83">
        <f t="shared" si="6"/>
        <v>869</v>
      </c>
    </row>
    <row r="42" spans="1:10" ht="12.75" customHeight="1">
      <c r="A42" s="136"/>
      <c r="B42" s="113" t="s">
        <v>113</v>
      </c>
      <c r="C42" s="44"/>
      <c r="D42" s="103"/>
      <c r="E42" s="116">
        <v>3113</v>
      </c>
      <c r="F42" s="116">
        <v>5171</v>
      </c>
      <c r="G42" s="117" t="s">
        <v>108</v>
      </c>
      <c r="H42" s="41">
        <v>663</v>
      </c>
      <c r="I42" s="42">
        <v>-4</v>
      </c>
      <c r="J42" s="83">
        <f t="shared" si="6"/>
        <v>659</v>
      </c>
    </row>
    <row r="43" spans="1:10" ht="12.75" customHeight="1">
      <c r="A43" s="136"/>
      <c r="B43" s="113" t="s">
        <v>115</v>
      </c>
      <c r="C43" s="44"/>
      <c r="D43" s="103"/>
      <c r="E43" s="116">
        <v>2219</v>
      </c>
      <c r="F43" s="116">
        <v>5171</v>
      </c>
      <c r="G43" s="117" t="s">
        <v>109</v>
      </c>
      <c r="H43" s="41">
        <v>2587</v>
      </c>
      <c r="I43" s="42">
        <v>30</v>
      </c>
      <c r="J43" s="83">
        <f t="shared" si="6"/>
        <v>2617</v>
      </c>
    </row>
    <row r="44" spans="1:10" ht="12.75" customHeight="1">
      <c r="A44" s="136"/>
      <c r="B44" s="113" t="s">
        <v>114</v>
      </c>
      <c r="C44" s="44"/>
      <c r="D44" s="103"/>
      <c r="E44" s="116">
        <v>2219</v>
      </c>
      <c r="F44" s="116">
        <v>5171</v>
      </c>
      <c r="G44" s="117" t="s">
        <v>110</v>
      </c>
      <c r="H44" s="41">
        <v>400</v>
      </c>
      <c r="I44" s="42">
        <v>57</v>
      </c>
      <c r="J44" s="83">
        <f t="shared" si="6"/>
        <v>457</v>
      </c>
    </row>
    <row r="45" spans="1:10" ht="12.75" customHeight="1">
      <c r="A45" s="136"/>
      <c r="B45" s="129" t="s">
        <v>134</v>
      </c>
      <c r="C45" s="44"/>
      <c r="D45" s="82"/>
      <c r="E45" s="125">
        <v>3639</v>
      </c>
      <c r="F45" s="125">
        <v>5901</v>
      </c>
      <c r="G45" s="82" t="s">
        <v>41</v>
      </c>
      <c r="H45" s="41">
        <v>629.13</v>
      </c>
      <c r="I45" s="42">
        <v>-500</v>
      </c>
      <c r="J45" s="83">
        <f t="shared" si="6"/>
        <v>129.13</v>
      </c>
    </row>
    <row r="46" spans="1:10" ht="12.75" customHeight="1">
      <c r="A46" s="136"/>
      <c r="B46" s="122" t="s">
        <v>129</v>
      </c>
      <c r="C46" s="103"/>
      <c r="D46" s="103"/>
      <c r="E46" s="120">
        <v>2219</v>
      </c>
      <c r="F46" s="120">
        <v>5171</v>
      </c>
      <c r="G46" s="120">
        <v>2289</v>
      </c>
      <c r="H46" s="41">
        <v>1910</v>
      </c>
      <c r="I46" s="42">
        <v>-354</v>
      </c>
      <c r="J46" s="43">
        <f>H46+I46</f>
        <v>1556</v>
      </c>
    </row>
    <row r="47" spans="1:10" ht="12.75" customHeight="1">
      <c r="A47" s="136"/>
      <c r="B47" s="122" t="s">
        <v>130</v>
      </c>
      <c r="C47" s="103"/>
      <c r="D47" s="103"/>
      <c r="E47" s="120">
        <v>2219</v>
      </c>
      <c r="F47" s="120">
        <v>5171</v>
      </c>
      <c r="G47" s="120">
        <v>2292</v>
      </c>
      <c r="H47" s="41">
        <v>859.5</v>
      </c>
      <c r="I47" s="42">
        <v>-441</v>
      </c>
      <c r="J47" s="43">
        <f>H47+I47</f>
        <v>418.5</v>
      </c>
    </row>
    <row r="48" spans="1:10" ht="12.75" customHeight="1">
      <c r="A48" s="136"/>
      <c r="B48" s="113" t="s">
        <v>131</v>
      </c>
      <c r="C48" s="103"/>
      <c r="D48" s="103"/>
      <c r="E48" s="120">
        <v>3744</v>
      </c>
      <c r="F48" s="120">
        <v>5171</v>
      </c>
      <c r="G48" s="120">
        <v>6250</v>
      </c>
      <c r="H48" s="41">
        <v>250</v>
      </c>
      <c r="I48" s="42">
        <v>-130</v>
      </c>
      <c r="J48" s="43">
        <f>H48+I48</f>
        <v>120</v>
      </c>
    </row>
    <row r="49" spans="1:10" ht="12.75" customHeight="1">
      <c r="A49" s="136"/>
      <c r="B49" s="113" t="s">
        <v>132</v>
      </c>
      <c r="C49" s="103"/>
      <c r="D49" s="103"/>
      <c r="E49" s="116">
        <v>2219</v>
      </c>
      <c r="F49" s="116">
        <v>5171</v>
      </c>
      <c r="G49" s="117" t="s">
        <v>123</v>
      </c>
      <c r="H49" s="41">
        <v>1595</v>
      </c>
      <c r="I49" s="42">
        <v>1630</v>
      </c>
      <c r="J49" s="43">
        <f>H49+I49</f>
        <v>3225</v>
      </c>
    </row>
    <row r="50" spans="1:10" ht="12.75" customHeight="1">
      <c r="A50" s="137"/>
      <c r="B50" s="113" t="s">
        <v>133</v>
      </c>
      <c r="C50" s="103"/>
      <c r="D50" s="103"/>
      <c r="E50" s="116">
        <v>2212</v>
      </c>
      <c r="F50" s="116">
        <v>5171</v>
      </c>
      <c r="G50" s="117" t="s">
        <v>125</v>
      </c>
      <c r="H50" s="41">
        <v>4610</v>
      </c>
      <c r="I50" s="42">
        <v>150</v>
      </c>
      <c r="J50" s="43">
        <f>H50+I50</f>
        <v>4760</v>
      </c>
    </row>
    <row r="51" spans="1:10" ht="12.75" customHeight="1">
      <c r="A51" s="17"/>
      <c r="B51" s="49"/>
      <c r="C51" s="70"/>
      <c r="D51" s="70"/>
      <c r="E51" s="147" t="s">
        <v>19</v>
      </c>
      <c r="F51" s="148"/>
      <c r="G51" s="149"/>
      <c r="H51" s="45">
        <f>SUM(H15:H50)</f>
        <v>84243.17000000001</v>
      </c>
      <c r="I51" s="45">
        <f>SUM(I15:I50)</f>
        <v>840</v>
      </c>
      <c r="J51" s="45">
        <f>SUM(J15:J50)</f>
        <v>85083.17000000001</v>
      </c>
    </row>
    <row r="52" spans="1:10" ht="12.75" customHeight="1">
      <c r="A52" s="22" t="s">
        <v>20</v>
      </c>
      <c r="B52" s="49"/>
      <c r="C52" s="70"/>
      <c r="D52" s="70"/>
      <c r="E52" s="71"/>
      <c r="F52" s="49"/>
      <c r="G52" s="49"/>
      <c r="H52" s="72"/>
      <c r="I52" s="72"/>
      <c r="J52" s="74"/>
    </row>
    <row r="53" spans="1:10" ht="12.75" customHeight="1">
      <c r="A53" s="135" t="s">
        <v>13</v>
      </c>
      <c r="B53" s="39" t="s">
        <v>139</v>
      </c>
      <c r="C53" s="96"/>
      <c r="D53" s="87"/>
      <c r="E53" s="38" t="s">
        <v>55</v>
      </c>
      <c r="F53" s="38" t="s">
        <v>56</v>
      </c>
      <c r="G53" s="38" t="s">
        <v>54</v>
      </c>
      <c r="H53" s="41">
        <v>1000</v>
      </c>
      <c r="I53" s="42">
        <v>-300</v>
      </c>
      <c r="J53" s="43">
        <f>H53+I53</f>
        <v>700</v>
      </c>
    </row>
    <row r="54" spans="1:10" ht="12.75" customHeight="1">
      <c r="A54" s="136"/>
      <c r="B54" s="39" t="s">
        <v>140</v>
      </c>
      <c r="C54" s="99"/>
      <c r="D54" s="100"/>
      <c r="E54" s="101" t="s">
        <v>57</v>
      </c>
      <c r="F54" s="101" t="s">
        <v>56</v>
      </c>
      <c r="G54" s="101" t="s">
        <v>54</v>
      </c>
      <c r="H54" s="102">
        <v>350</v>
      </c>
      <c r="I54" s="104">
        <v>-350</v>
      </c>
      <c r="J54" s="43">
        <f>H54+I54</f>
        <v>0</v>
      </c>
    </row>
    <row r="55" spans="1:10" ht="12.75" customHeight="1">
      <c r="A55" s="136"/>
      <c r="B55" s="39" t="s">
        <v>141</v>
      </c>
      <c r="C55" s="96"/>
      <c r="D55" s="87"/>
      <c r="E55" s="38" t="s">
        <v>52</v>
      </c>
      <c r="F55" s="38" t="s">
        <v>56</v>
      </c>
      <c r="G55" s="38" t="s">
        <v>54</v>
      </c>
      <c r="H55" s="41">
        <v>1562</v>
      </c>
      <c r="I55" s="42">
        <v>-780</v>
      </c>
      <c r="J55" s="43">
        <f>H55+I55</f>
        <v>782</v>
      </c>
    </row>
    <row r="56" spans="1:10" ht="12.75" customHeight="1">
      <c r="A56" s="137"/>
      <c r="B56" s="53" t="s">
        <v>69</v>
      </c>
      <c r="C56" s="86"/>
      <c r="D56" s="38"/>
      <c r="E56" s="103">
        <v>3613</v>
      </c>
      <c r="F56" s="103">
        <v>6121</v>
      </c>
      <c r="G56" s="38" t="s">
        <v>63</v>
      </c>
      <c r="H56" s="41">
        <v>1180</v>
      </c>
      <c r="I56" s="42">
        <v>945</v>
      </c>
      <c r="J56" s="43">
        <f>H56+I56</f>
        <v>2125</v>
      </c>
    </row>
    <row r="57" spans="1:10" ht="12.75" customHeight="1">
      <c r="A57" s="135" t="s">
        <v>78</v>
      </c>
      <c r="B57" s="113" t="s">
        <v>98</v>
      </c>
      <c r="C57" s="103"/>
      <c r="D57" s="103"/>
      <c r="E57" s="114" t="s">
        <v>91</v>
      </c>
      <c r="F57" s="115">
        <v>6121</v>
      </c>
      <c r="G57" s="114" t="s">
        <v>92</v>
      </c>
      <c r="H57" s="41">
        <v>2800</v>
      </c>
      <c r="I57" s="42">
        <v>-1000</v>
      </c>
      <c r="J57" s="41">
        <f aca="true" t="shared" si="7" ref="J57:J62">H57+I57</f>
        <v>1800</v>
      </c>
    </row>
    <row r="58" spans="1:10" ht="12.75" customHeight="1">
      <c r="A58" s="136"/>
      <c r="B58" s="113" t="s">
        <v>99</v>
      </c>
      <c r="C58" s="103"/>
      <c r="D58" s="103"/>
      <c r="E58" s="116">
        <v>3639</v>
      </c>
      <c r="F58" s="116">
        <v>6121</v>
      </c>
      <c r="G58" s="117" t="s">
        <v>93</v>
      </c>
      <c r="H58" s="41">
        <v>850</v>
      </c>
      <c r="I58" s="42">
        <v>1000</v>
      </c>
      <c r="J58" s="41">
        <f t="shared" si="7"/>
        <v>1850</v>
      </c>
    </row>
    <row r="59" spans="1:10" ht="12.75" customHeight="1">
      <c r="A59" s="136"/>
      <c r="B59" s="113" t="s">
        <v>97</v>
      </c>
      <c r="C59" s="103"/>
      <c r="D59" s="103"/>
      <c r="E59" s="118">
        <v>3429</v>
      </c>
      <c r="F59" s="118">
        <v>6121</v>
      </c>
      <c r="G59" s="118">
        <v>9334</v>
      </c>
      <c r="H59" s="41">
        <v>14141</v>
      </c>
      <c r="I59" s="42">
        <v>-1279</v>
      </c>
      <c r="J59" s="41">
        <f t="shared" si="7"/>
        <v>12862</v>
      </c>
    </row>
    <row r="60" spans="1:10" ht="12.75" customHeight="1">
      <c r="A60" s="136"/>
      <c r="B60" s="113" t="s">
        <v>101</v>
      </c>
      <c r="C60" s="44"/>
      <c r="D60" s="103"/>
      <c r="E60" s="109" t="s">
        <v>94</v>
      </c>
      <c r="F60" s="110">
        <v>6121</v>
      </c>
      <c r="G60" s="109" t="s">
        <v>95</v>
      </c>
      <c r="H60" s="41">
        <v>5500</v>
      </c>
      <c r="I60" s="42">
        <v>929</v>
      </c>
      <c r="J60" s="41">
        <f t="shared" si="7"/>
        <v>6429</v>
      </c>
    </row>
    <row r="61" spans="1:10" ht="12.75" customHeight="1">
      <c r="A61" s="136"/>
      <c r="B61" s="122" t="s">
        <v>100</v>
      </c>
      <c r="C61" s="103"/>
      <c r="D61" s="103"/>
      <c r="E61" s="111">
        <v>4350</v>
      </c>
      <c r="F61" s="111">
        <v>6121</v>
      </c>
      <c r="G61" s="112" t="s">
        <v>96</v>
      </c>
      <c r="H61" s="41">
        <v>594</v>
      </c>
      <c r="I61" s="42">
        <v>350</v>
      </c>
      <c r="J61" s="41">
        <f t="shared" si="7"/>
        <v>944</v>
      </c>
    </row>
    <row r="62" spans="1:10" ht="12.75" customHeight="1">
      <c r="A62" s="136"/>
      <c r="B62" s="122" t="s">
        <v>116</v>
      </c>
      <c r="C62" s="88"/>
      <c r="D62" s="88"/>
      <c r="E62" s="111">
        <v>2212</v>
      </c>
      <c r="F62" s="111">
        <v>6121</v>
      </c>
      <c r="G62" s="112" t="s">
        <v>102</v>
      </c>
      <c r="H62" s="41">
        <v>957</v>
      </c>
      <c r="I62" s="42">
        <v>-885.5</v>
      </c>
      <c r="J62" s="43">
        <f t="shared" si="7"/>
        <v>71.5</v>
      </c>
    </row>
    <row r="63" spans="1:10" ht="12.75" customHeight="1">
      <c r="A63" s="136"/>
      <c r="B63" s="122" t="s">
        <v>117</v>
      </c>
      <c r="C63" s="88"/>
      <c r="D63" s="88"/>
      <c r="E63" s="111">
        <v>3639</v>
      </c>
      <c r="F63" s="111">
        <v>6121</v>
      </c>
      <c r="G63" s="112" t="s">
        <v>103</v>
      </c>
      <c r="H63" s="41">
        <v>450</v>
      </c>
      <c r="I63" s="42">
        <v>280</v>
      </c>
      <c r="J63" s="43">
        <f>H63+I63</f>
        <v>730</v>
      </c>
    </row>
    <row r="64" spans="1:10" ht="12.75" customHeight="1">
      <c r="A64" s="136"/>
      <c r="B64" s="122" t="s">
        <v>118</v>
      </c>
      <c r="C64" s="44"/>
      <c r="D64" s="103"/>
      <c r="E64" s="111">
        <v>3639</v>
      </c>
      <c r="F64" s="111">
        <v>6121</v>
      </c>
      <c r="G64" s="112" t="s">
        <v>104</v>
      </c>
      <c r="H64" s="41">
        <v>800</v>
      </c>
      <c r="I64" s="42">
        <v>600</v>
      </c>
      <c r="J64" s="43">
        <f aca="true" t="shared" si="8" ref="J64:J70">H64+I64</f>
        <v>1400</v>
      </c>
    </row>
    <row r="65" spans="1:10" ht="12.75" customHeight="1">
      <c r="A65" s="136"/>
      <c r="B65" s="113" t="s">
        <v>119</v>
      </c>
      <c r="C65" s="103"/>
      <c r="D65" s="103"/>
      <c r="E65" s="111">
        <v>4350</v>
      </c>
      <c r="F65" s="111">
        <v>6121</v>
      </c>
      <c r="G65" s="112" t="s">
        <v>105</v>
      </c>
      <c r="H65" s="41">
        <v>7924.9</v>
      </c>
      <c r="I65" s="42">
        <v>5.5</v>
      </c>
      <c r="J65" s="43">
        <f t="shared" si="8"/>
        <v>7930.4</v>
      </c>
    </row>
    <row r="66" spans="1:10" ht="12.75" customHeight="1">
      <c r="A66" s="136"/>
      <c r="B66" s="95" t="s">
        <v>120</v>
      </c>
      <c r="C66" s="77" t="s">
        <v>35</v>
      </c>
      <c r="D66" s="119"/>
      <c r="E66" s="79">
        <v>3113</v>
      </c>
      <c r="F66" s="79">
        <v>6122</v>
      </c>
      <c r="G66" s="79">
        <v>2307</v>
      </c>
      <c r="H66" s="91">
        <v>0</v>
      </c>
      <c r="I66" s="106">
        <v>500</v>
      </c>
      <c r="J66" s="80">
        <f t="shared" si="8"/>
        <v>500</v>
      </c>
    </row>
    <row r="67" spans="1:10" ht="12.75" customHeight="1">
      <c r="A67" s="136"/>
      <c r="B67" s="122" t="s">
        <v>135</v>
      </c>
      <c r="C67" s="103"/>
      <c r="D67" s="103"/>
      <c r="E67" s="120">
        <v>2212</v>
      </c>
      <c r="F67" s="120">
        <v>6121</v>
      </c>
      <c r="G67" s="120">
        <v>9324</v>
      </c>
      <c r="H67" s="41">
        <v>600</v>
      </c>
      <c r="I67" s="42">
        <v>-255</v>
      </c>
      <c r="J67" s="43">
        <f t="shared" si="8"/>
        <v>345</v>
      </c>
    </row>
    <row r="68" spans="1:10" ht="12.75" customHeight="1">
      <c r="A68" s="136"/>
      <c r="B68" s="113" t="s">
        <v>136</v>
      </c>
      <c r="C68" s="103"/>
      <c r="D68" s="103"/>
      <c r="E68" s="116">
        <v>3639</v>
      </c>
      <c r="F68" s="116">
        <v>6121</v>
      </c>
      <c r="G68" s="117" t="s">
        <v>121</v>
      </c>
      <c r="H68" s="41">
        <v>344.5</v>
      </c>
      <c r="I68" s="42">
        <v>-340</v>
      </c>
      <c r="J68" s="43">
        <f t="shared" si="8"/>
        <v>4.5</v>
      </c>
    </row>
    <row r="69" spans="1:10" ht="12.75" customHeight="1">
      <c r="A69" s="136"/>
      <c r="B69" s="113" t="s">
        <v>137</v>
      </c>
      <c r="C69" s="103"/>
      <c r="D69" s="103"/>
      <c r="E69" s="120">
        <v>3639</v>
      </c>
      <c r="F69" s="120">
        <v>6121</v>
      </c>
      <c r="G69" s="121" t="s">
        <v>122</v>
      </c>
      <c r="H69" s="41">
        <v>300</v>
      </c>
      <c r="I69" s="42">
        <v>-300</v>
      </c>
      <c r="J69" s="43">
        <f t="shared" si="8"/>
        <v>0</v>
      </c>
    </row>
    <row r="70" spans="1:10" ht="12.75" customHeight="1">
      <c r="A70" s="137"/>
      <c r="B70" s="95" t="s">
        <v>138</v>
      </c>
      <c r="C70" s="77" t="s">
        <v>35</v>
      </c>
      <c r="D70" s="79"/>
      <c r="E70" s="123">
        <v>3745</v>
      </c>
      <c r="F70" s="123">
        <v>6121</v>
      </c>
      <c r="G70" s="124" t="s">
        <v>124</v>
      </c>
      <c r="H70" s="91">
        <v>0</v>
      </c>
      <c r="I70" s="106">
        <v>40</v>
      </c>
      <c r="J70" s="80">
        <f t="shared" si="8"/>
        <v>40</v>
      </c>
    </row>
    <row r="71" spans="1:10" ht="12.75" customHeight="1">
      <c r="A71" s="19"/>
      <c r="B71" s="49"/>
      <c r="C71" s="70"/>
      <c r="D71" s="70"/>
      <c r="E71" s="150" t="s">
        <v>21</v>
      </c>
      <c r="F71" s="150"/>
      <c r="G71" s="150"/>
      <c r="H71" s="75">
        <f>SUM(H53:H70)</f>
        <v>39353.4</v>
      </c>
      <c r="I71" s="75">
        <f>SUM(I53:I70)</f>
        <v>-840</v>
      </c>
      <c r="J71" s="75">
        <f>SUM(J53:J70)</f>
        <v>38513.4</v>
      </c>
    </row>
    <row r="72" spans="1:10" ht="12.75" customHeight="1">
      <c r="A72" s="16" t="s">
        <v>30</v>
      </c>
      <c r="B72" s="18"/>
      <c r="C72" s="19"/>
      <c r="D72" s="19"/>
      <c r="E72" s="23"/>
      <c r="F72" s="23"/>
      <c r="G72" s="23"/>
      <c r="H72" s="24"/>
      <c r="I72" s="25"/>
      <c r="J72" s="24"/>
    </row>
    <row r="73" spans="1:10" ht="12.75" customHeight="1">
      <c r="A73" s="76" t="s">
        <v>13</v>
      </c>
      <c r="B73" s="36"/>
      <c r="C73" s="4"/>
      <c r="D73" s="4"/>
      <c r="E73" s="9"/>
      <c r="F73" s="9"/>
      <c r="G73" s="9"/>
      <c r="H73" s="6">
        <v>0</v>
      </c>
      <c r="I73" s="5">
        <v>0</v>
      </c>
      <c r="J73" s="6">
        <f>H73+I73</f>
        <v>0</v>
      </c>
    </row>
    <row r="74" spans="1:10" ht="12.75" customHeight="1">
      <c r="A74" s="19"/>
      <c r="B74" s="18"/>
      <c r="C74" s="19"/>
      <c r="D74" s="19"/>
      <c r="E74" s="144" t="s">
        <v>31</v>
      </c>
      <c r="F74" s="145"/>
      <c r="G74" s="146"/>
      <c r="H74" s="26">
        <v>0</v>
      </c>
      <c r="I74" s="5">
        <f>SUM(I73:I73)</f>
        <v>0</v>
      </c>
      <c r="J74" s="27">
        <v>0</v>
      </c>
    </row>
    <row r="75" spans="1:10" ht="8.25" customHeight="1">
      <c r="A75" s="19"/>
      <c r="B75" s="18"/>
      <c r="C75" s="19"/>
      <c r="D75" s="19"/>
      <c r="E75" s="21"/>
      <c r="F75" s="21"/>
      <c r="G75" s="28"/>
      <c r="H75" s="26"/>
      <c r="I75" s="29"/>
      <c r="J75" s="24"/>
    </row>
    <row r="76" spans="1:10" ht="12.75" customHeight="1">
      <c r="A76" s="7"/>
      <c r="B76" s="59" t="s">
        <v>29</v>
      </c>
      <c r="C76" s="19"/>
      <c r="D76" s="19"/>
      <c r="E76" s="141" t="s">
        <v>14</v>
      </c>
      <c r="F76" s="142"/>
      <c r="G76" s="142"/>
      <c r="H76" s="143"/>
      <c r="I76" s="8">
        <f>I10</f>
        <v>171.3</v>
      </c>
      <c r="J76" s="30"/>
    </row>
    <row r="77" spans="1:10" ht="12.75" customHeight="1">
      <c r="A77" s="7"/>
      <c r="B77" s="21"/>
      <c r="C77" s="19"/>
      <c r="D77" s="19"/>
      <c r="E77" s="141" t="s">
        <v>22</v>
      </c>
      <c r="F77" s="142"/>
      <c r="G77" s="142"/>
      <c r="H77" s="143"/>
      <c r="I77" s="8">
        <f>I51+I11</f>
        <v>1011.3</v>
      </c>
      <c r="J77" s="17"/>
    </row>
    <row r="78" spans="1:10" ht="12.75" customHeight="1">
      <c r="A78" s="7"/>
      <c r="B78" s="21"/>
      <c r="C78" s="19"/>
      <c r="D78" s="19"/>
      <c r="E78" s="141" t="s">
        <v>23</v>
      </c>
      <c r="F78" s="142"/>
      <c r="G78" s="142"/>
      <c r="H78" s="143"/>
      <c r="I78" s="8">
        <f>I71+I12</f>
        <v>-840</v>
      </c>
      <c r="J78" s="31"/>
    </row>
    <row r="79" spans="1:10" ht="12.95" customHeight="1">
      <c r="A79" s="7"/>
      <c r="B79" s="21"/>
      <c r="C79" s="19"/>
      <c r="D79" s="19"/>
      <c r="E79" s="141" t="s">
        <v>24</v>
      </c>
      <c r="F79" s="142"/>
      <c r="G79" s="142"/>
      <c r="H79" s="143"/>
      <c r="I79" s="8">
        <f>I77+I78</f>
        <v>171.29999999999995</v>
      </c>
      <c r="J79" s="31"/>
    </row>
    <row r="80" spans="1:10" ht="12.95" customHeight="1">
      <c r="A80" s="7"/>
      <c r="B80" s="21"/>
      <c r="C80" s="19"/>
      <c r="D80" s="19"/>
      <c r="E80" s="138" t="s">
        <v>25</v>
      </c>
      <c r="F80" s="139"/>
      <c r="G80" s="139"/>
      <c r="H80" s="140"/>
      <c r="I80" s="42">
        <f>I76-I79</f>
        <v>0</v>
      </c>
      <c r="J80" s="46"/>
    </row>
    <row r="81" spans="1:10" ht="12.95" customHeight="1">
      <c r="A81" s="7"/>
      <c r="B81" s="21"/>
      <c r="C81" s="19"/>
      <c r="D81" s="19"/>
      <c r="E81" s="138" t="s">
        <v>26</v>
      </c>
      <c r="F81" s="139"/>
      <c r="G81" s="139"/>
      <c r="H81" s="140"/>
      <c r="I81" s="42">
        <f>I74</f>
        <v>0</v>
      </c>
      <c r="J81" s="46"/>
    </row>
    <row r="82" spans="1:10" ht="15" customHeight="1">
      <c r="A82" s="7"/>
      <c r="B82" s="60"/>
      <c r="C82" s="32"/>
      <c r="D82" s="32"/>
      <c r="E82" s="47"/>
      <c r="F82" s="48"/>
      <c r="G82" s="49"/>
      <c r="H82" s="61">
        <v>44489</v>
      </c>
      <c r="I82" s="62"/>
      <c r="J82" s="63">
        <v>44503</v>
      </c>
    </row>
    <row r="83" spans="1:10" ht="12.95" customHeight="1">
      <c r="A83" s="7"/>
      <c r="B83" s="59" t="s">
        <v>33</v>
      </c>
      <c r="C83" s="19"/>
      <c r="D83" s="19"/>
      <c r="E83" s="50" t="s">
        <v>27</v>
      </c>
      <c r="F83" s="51"/>
      <c r="G83" s="52"/>
      <c r="H83" s="42">
        <v>470707.92</v>
      </c>
      <c r="I83" s="42">
        <f>I76</f>
        <v>171.3</v>
      </c>
      <c r="J83" s="42">
        <f>H83+I83</f>
        <v>470879.22</v>
      </c>
    </row>
    <row r="84" spans="1:10" ht="12.95" customHeight="1">
      <c r="A84" s="7"/>
      <c r="B84" s="18"/>
      <c r="C84" s="19"/>
      <c r="D84" s="19"/>
      <c r="E84" s="53" t="s">
        <v>22</v>
      </c>
      <c r="F84" s="54"/>
      <c r="G84" s="40"/>
      <c r="H84" s="41">
        <v>416764.63</v>
      </c>
      <c r="I84" s="42">
        <f>I51+I11</f>
        <v>1011.3</v>
      </c>
      <c r="J84" s="41">
        <f>H84+I84</f>
        <v>417775.93</v>
      </c>
    </row>
    <row r="85" spans="1:10" ht="12.95" customHeight="1">
      <c r="A85" s="7"/>
      <c r="B85" s="18"/>
      <c r="C85" s="19"/>
      <c r="D85" s="19"/>
      <c r="E85" s="55" t="s">
        <v>23</v>
      </c>
      <c r="F85" s="49"/>
      <c r="G85" s="56"/>
      <c r="H85" s="41">
        <v>104890.7</v>
      </c>
      <c r="I85" s="42">
        <f>I71+I12</f>
        <v>-840</v>
      </c>
      <c r="J85" s="41">
        <f>H85+I85</f>
        <v>104050.7</v>
      </c>
    </row>
    <row r="86" spans="1:10" ht="12.95" customHeight="1">
      <c r="A86" s="7"/>
      <c r="C86" s="32"/>
      <c r="D86" s="32"/>
      <c r="E86" s="57" t="s">
        <v>34</v>
      </c>
      <c r="F86" s="54"/>
      <c r="G86" s="40"/>
      <c r="H86" s="42">
        <f>SUM(H84:H85)</f>
        <v>521655.33</v>
      </c>
      <c r="I86" s="42">
        <f>SUM(I84:I85)</f>
        <v>171.29999999999995</v>
      </c>
      <c r="J86" s="42">
        <f>SUM(J84:J85)</f>
        <v>521826.63</v>
      </c>
    </row>
    <row r="87" spans="1:10" ht="12.95" customHeight="1">
      <c r="A87" s="7"/>
      <c r="B87" s="7"/>
      <c r="C87" s="32"/>
      <c r="D87" s="32"/>
      <c r="E87" s="55" t="s">
        <v>17</v>
      </c>
      <c r="F87" s="49"/>
      <c r="G87" s="56"/>
      <c r="H87" s="41">
        <f>H83-H86</f>
        <v>-50947.41000000003</v>
      </c>
      <c r="I87" s="42">
        <f>I83-I86</f>
        <v>0</v>
      </c>
      <c r="J87" s="41">
        <f>J83-J86</f>
        <v>-50947.41000000003</v>
      </c>
    </row>
    <row r="88" spans="1:10" ht="12.95" customHeight="1">
      <c r="A88" s="7"/>
      <c r="B88" s="33" t="s">
        <v>39</v>
      </c>
      <c r="C88" s="32"/>
      <c r="D88" s="32"/>
      <c r="E88" s="57" t="s">
        <v>28</v>
      </c>
      <c r="F88" s="54"/>
      <c r="G88" s="40"/>
      <c r="H88" s="42">
        <v>50947.41</v>
      </c>
      <c r="I88" s="42">
        <f>I81</f>
        <v>0</v>
      </c>
      <c r="J88" s="42">
        <f>H88+I88</f>
        <v>50947.41</v>
      </c>
    </row>
    <row r="89" spans="5:10" ht="12.95" customHeight="1">
      <c r="E89" s="58"/>
      <c r="F89" s="58"/>
      <c r="G89" s="58"/>
      <c r="H89" s="58"/>
      <c r="I89" s="58"/>
      <c r="J89" s="58"/>
    </row>
    <row r="90" spans="3:10" ht="12.95" customHeight="1">
      <c r="C90" s="13"/>
      <c r="E90" s="58"/>
      <c r="F90" s="58"/>
      <c r="G90" s="58"/>
      <c r="H90" s="58"/>
      <c r="I90" s="58"/>
      <c r="J90" s="58"/>
    </row>
    <row r="91" ht="12.95" customHeight="1">
      <c r="C91" s="13"/>
    </row>
    <row r="92" ht="12.95" customHeight="1">
      <c r="C92" s="13"/>
    </row>
    <row r="93" ht="12.95" customHeight="1">
      <c r="C93" s="13"/>
    </row>
    <row r="94" ht="12.95" customHeight="1">
      <c r="C94" s="13"/>
    </row>
    <row r="95" ht="12.95" customHeight="1">
      <c r="C95" s="13"/>
    </row>
    <row r="96" ht="12.95" customHeight="1">
      <c r="C96" s="13"/>
    </row>
    <row r="97" ht="12.95" customHeight="1">
      <c r="C97" s="13"/>
    </row>
    <row r="98" ht="12.95" customHeight="1">
      <c r="C98" s="13"/>
    </row>
    <row r="99" ht="12.95" customHeight="1">
      <c r="C99" s="13"/>
    </row>
    <row r="100" ht="12.95" customHeight="1">
      <c r="C100" s="13"/>
    </row>
  </sheetData>
  <mergeCells count="26">
    <mergeCell ref="A15:A27"/>
    <mergeCell ref="A7:A9"/>
    <mergeCell ref="C2:C3"/>
    <mergeCell ref="B2:B3"/>
    <mergeCell ref="E2:E3"/>
    <mergeCell ref="A5:A6"/>
    <mergeCell ref="E13:G13"/>
    <mergeCell ref="F2:F3"/>
    <mergeCell ref="G2:G3"/>
    <mergeCell ref="E10:G10"/>
    <mergeCell ref="E11:G11"/>
    <mergeCell ref="E12:G12"/>
    <mergeCell ref="A28:A33"/>
    <mergeCell ref="E81:H81"/>
    <mergeCell ref="E77:H77"/>
    <mergeCell ref="E78:H78"/>
    <mergeCell ref="E79:H79"/>
    <mergeCell ref="E80:H80"/>
    <mergeCell ref="A57:A70"/>
    <mergeCell ref="A34:A39"/>
    <mergeCell ref="A53:A56"/>
    <mergeCell ref="E74:G74"/>
    <mergeCell ref="E76:H76"/>
    <mergeCell ref="E51:G51"/>
    <mergeCell ref="E71:G71"/>
    <mergeCell ref="A40:A50"/>
  </mergeCells>
  <conditionalFormatting sqref="C10:D12 B1">
    <cfRule type="expression" priority="58" dxfId="2" stopIfTrue="1">
      <formula>#REF!="Z"</formula>
    </cfRule>
    <cfRule type="expression" priority="59" dxfId="1" stopIfTrue="1">
      <formula>#REF!="T"</formula>
    </cfRule>
    <cfRule type="expression" priority="60" dxfId="0" stopIfTrue="1">
      <formula>#REF!="Y"</formula>
    </cfRule>
  </conditionalFormatting>
  <conditionalFormatting sqref="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conditionalFormatting sqref="B1:B2">
    <cfRule type="expression" priority="64" dxfId="2" stopIfTrue="1">
      <formula>#REF!="Z"</formula>
    </cfRule>
    <cfRule type="expression" priority="65" dxfId="1" stopIfTrue="1">
      <formula>#REF!="T"</formula>
    </cfRule>
    <cfRule type="expression" priority="66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 topLeftCell="A1">
      <selection activeCell="B11" sqref="B11:J17"/>
    </sheetView>
  </sheetViews>
  <sheetFormatPr defaultColWidth="9.140625" defaultRowHeight="15"/>
  <cols>
    <col min="1" max="1" width="4.00390625" style="13" customWidth="1"/>
    <col min="2" max="2" width="63.8515625" style="13" customWidth="1"/>
    <col min="3" max="3" width="3.00390625" style="37" customWidth="1"/>
    <col min="4" max="4" width="7.710937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149</v>
      </c>
      <c r="B1" s="11"/>
      <c r="C1" s="12"/>
      <c r="D1" s="12"/>
      <c r="E1" s="7"/>
      <c r="F1" s="7"/>
      <c r="G1" s="7"/>
      <c r="H1" s="11"/>
      <c r="I1" s="11"/>
      <c r="J1" s="10"/>
    </row>
    <row r="2" spans="1:10" ht="12.95" customHeight="1">
      <c r="A2" s="126" t="s">
        <v>0</v>
      </c>
      <c r="B2" s="156" t="s">
        <v>1</v>
      </c>
      <c r="C2" s="154" t="s">
        <v>35</v>
      </c>
      <c r="D2" s="126" t="s">
        <v>2</v>
      </c>
      <c r="E2" s="156" t="s">
        <v>3</v>
      </c>
      <c r="F2" s="156" t="s">
        <v>4</v>
      </c>
      <c r="G2" s="156" t="s">
        <v>5</v>
      </c>
      <c r="H2" s="126" t="s">
        <v>6</v>
      </c>
      <c r="I2" s="126" t="s">
        <v>7</v>
      </c>
      <c r="J2" s="126" t="s">
        <v>8</v>
      </c>
    </row>
    <row r="3" spans="1:10" ht="12.95" customHeight="1">
      <c r="A3" s="127" t="s">
        <v>9</v>
      </c>
      <c r="B3" s="157"/>
      <c r="C3" s="155"/>
      <c r="D3" s="127" t="s">
        <v>10</v>
      </c>
      <c r="E3" s="157"/>
      <c r="F3" s="157"/>
      <c r="G3" s="157"/>
      <c r="H3" s="127" t="s">
        <v>11</v>
      </c>
      <c r="I3" s="127" t="s">
        <v>38</v>
      </c>
      <c r="J3" s="127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28" t="s">
        <v>13</v>
      </c>
      <c r="B5" s="84" t="s">
        <v>164</v>
      </c>
      <c r="C5" s="44"/>
      <c r="D5" s="38"/>
      <c r="E5" s="103"/>
      <c r="F5" s="103">
        <v>1121</v>
      </c>
      <c r="G5" s="38"/>
      <c r="H5" s="43">
        <v>46550</v>
      </c>
      <c r="I5" s="66">
        <v>3000</v>
      </c>
      <c r="J5" s="41">
        <f aca="true" t="shared" si="0" ref="J5">H5+I5</f>
        <v>49550</v>
      </c>
    </row>
    <row r="6" spans="1:10" ht="12.75" customHeight="1">
      <c r="A6" s="15"/>
      <c r="B6" s="67"/>
      <c r="C6" s="65"/>
      <c r="D6" s="65"/>
      <c r="E6" s="160" t="s">
        <v>14</v>
      </c>
      <c r="F6" s="160"/>
      <c r="G6" s="160"/>
      <c r="H6" s="64">
        <f>H5</f>
        <v>46550</v>
      </c>
      <c r="I6" s="64">
        <f aca="true" t="shared" si="1" ref="I6:J6">I5</f>
        <v>3000</v>
      </c>
      <c r="J6" s="64">
        <f t="shared" si="1"/>
        <v>49550</v>
      </c>
    </row>
    <row r="7" spans="1:10" ht="12.75" customHeight="1">
      <c r="A7" s="15"/>
      <c r="B7" s="68" t="s">
        <v>32</v>
      </c>
      <c r="C7" s="65"/>
      <c r="D7" s="65"/>
      <c r="E7" s="159" t="s">
        <v>15</v>
      </c>
      <c r="F7" s="159"/>
      <c r="G7" s="159"/>
      <c r="H7" s="64">
        <f>0</f>
        <v>0</v>
      </c>
      <c r="I7" s="64">
        <f>0</f>
        <v>0</v>
      </c>
      <c r="J7" s="64">
        <f>0</f>
        <v>0</v>
      </c>
    </row>
    <row r="8" spans="1:10" ht="12.75" customHeight="1">
      <c r="A8" s="15"/>
      <c r="B8" s="69"/>
      <c r="C8" s="65"/>
      <c r="D8" s="65"/>
      <c r="E8" s="159" t="s">
        <v>16</v>
      </c>
      <c r="F8" s="159"/>
      <c r="G8" s="159"/>
      <c r="H8" s="64">
        <v>0</v>
      </c>
      <c r="I8" s="64">
        <v>0</v>
      </c>
      <c r="J8" s="64">
        <v>0</v>
      </c>
    </row>
    <row r="9" spans="1:10" ht="12.75" customHeight="1">
      <c r="A9" s="17"/>
      <c r="B9" s="49"/>
      <c r="C9" s="70"/>
      <c r="D9" s="70"/>
      <c r="E9" s="159" t="s">
        <v>17</v>
      </c>
      <c r="F9" s="159"/>
      <c r="G9" s="159"/>
      <c r="H9" s="45">
        <f>H6-H7-H8</f>
        <v>46550</v>
      </c>
      <c r="I9" s="45">
        <f aca="true" t="shared" si="2" ref="I9:J9">I6-I7-I8</f>
        <v>3000</v>
      </c>
      <c r="J9" s="45">
        <f t="shared" si="2"/>
        <v>49550</v>
      </c>
    </row>
    <row r="10" spans="1:10" ht="12.75" customHeight="1">
      <c r="A10" s="20" t="s">
        <v>18</v>
      </c>
      <c r="B10" s="49"/>
      <c r="C10" s="70"/>
      <c r="D10" s="70"/>
      <c r="E10" s="71"/>
      <c r="F10" s="49"/>
      <c r="G10" s="49"/>
      <c r="H10" s="72"/>
      <c r="I10" s="72"/>
      <c r="J10" s="73"/>
    </row>
    <row r="11" spans="1:10" ht="12.75" customHeight="1">
      <c r="A11" s="135" t="s">
        <v>13</v>
      </c>
      <c r="B11" s="53" t="s">
        <v>163</v>
      </c>
      <c r="C11" s="96"/>
      <c r="D11" s="87"/>
      <c r="E11" s="103">
        <v>4350</v>
      </c>
      <c r="F11" s="103">
        <v>5331</v>
      </c>
      <c r="G11" s="38" t="s">
        <v>150</v>
      </c>
      <c r="H11" s="41">
        <v>5308</v>
      </c>
      <c r="I11" s="42">
        <v>1502</v>
      </c>
      <c r="J11" s="43">
        <f aca="true" t="shared" si="3" ref="J11:J17">H11+I11</f>
        <v>6810</v>
      </c>
    </row>
    <row r="12" spans="1:10" ht="12.75" customHeight="1">
      <c r="A12" s="136"/>
      <c r="B12" s="53" t="s">
        <v>162</v>
      </c>
      <c r="C12" s="96"/>
      <c r="D12" s="87"/>
      <c r="E12" s="103">
        <v>4359</v>
      </c>
      <c r="F12" s="103">
        <v>5331</v>
      </c>
      <c r="G12" s="38" t="s">
        <v>151</v>
      </c>
      <c r="H12" s="41">
        <v>48</v>
      </c>
      <c r="I12" s="42">
        <v>102</v>
      </c>
      <c r="J12" s="43">
        <f t="shared" si="3"/>
        <v>150</v>
      </c>
    </row>
    <row r="13" spans="1:10" ht="12.75" customHeight="1">
      <c r="A13" s="136"/>
      <c r="B13" s="53" t="s">
        <v>157</v>
      </c>
      <c r="C13" s="96"/>
      <c r="D13" s="87"/>
      <c r="E13" s="103">
        <v>4351</v>
      </c>
      <c r="F13" s="103">
        <v>5331</v>
      </c>
      <c r="G13" s="38" t="s">
        <v>152</v>
      </c>
      <c r="H13" s="41">
        <v>461</v>
      </c>
      <c r="I13" s="42">
        <v>539</v>
      </c>
      <c r="J13" s="43">
        <f t="shared" si="3"/>
        <v>1000</v>
      </c>
    </row>
    <row r="14" spans="1:10" ht="12.75" customHeight="1">
      <c r="A14" s="136"/>
      <c r="B14" s="53" t="s">
        <v>161</v>
      </c>
      <c r="C14" s="96"/>
      <c r="D14" s="87"/>
      <c r="E14" s="103">
        <v>4350</v>
      </c>
      <c r="F14" s="103">
        <v>5331</v>
      </c>
      <c r="G14" s="38" t="s">
        <v>153</v>
      </c>
      <c r="H14" s="41">
        <v>7640</v>
      </c>
      <c r="I14" s="42">
        <v>560</v>
      </c>
      <c r="J14" s="43">
        <f t="shared" si="3"/>
        <v>8200</v>
      </c>
    </row>
    <row r="15" spans="1:10" ht="12.75" customHeight="1">
      <c r="A15" s="136"/>
      <c r="B15" s="53" t="s">
        <v>160</v>
      </c>
      <c r="C15" s="87"/>
      <c r="D15" s="87"/>
      <c r="E15" s="103">
        <v>4357</v>
      </c>
      <c r="F15" s="103">
        <v>5331</v>
      </c>
      <c r="G15" s="38" t="s">
        <v>154</v>
      </c>
      <c r="H15" s="41">
        <v>786</v>
      </c>
      <c r="I15" s="42">
        <v>200</v>
      </c>
      <c r="J15" s="43">
        <f t="shared" si="3"/>
        <v>986</v>
      </c>
    </row>
    <row r="16" spans="1:10" ht="12.75" customHeight="1">
      <c r="A16" s="136"/>
      <c r="B16" s="53" t="s">
        <v>159</v>
      </c>
      <c r="C16" s="87"/>
      <c r="D16" s="87"/>
      <c r="E16" s="103">
        <v>4359</v>
      </c>
      <c r="F16" s="103">
        <v>5331</v>
      </c>
      <c r="G16" s="38" t="s">
        <v>155</v>
      </c>
      <c r="H16" s="41">
        <v>873</v>
      </c>
      <c r="I16" s="42">
        <v>77</v>
      </c>
      <c r="J16" s="43">
        <f t="shared" si="3"/>
        <v>950</v>
      </c>
    </row>
    <row r="17" spans="1:10" ht="12.75" customHeight="1">
      <c r="A17" s="137"/>
      <c r="B17" s="53" t="s">
        <v>158</v>
      </c>
      <c r="C17" s="130"/>
      <c r="D17" s="87"/>
      <c r="E17" s="103">
        <v>4356</v>
      </c>
      <c r="F17" s="103">
        <v>5331</v>
      </c>
      <c r="G17" s="38" t="s">
        <v>156</v>
      </c>
      <c r="H17" s="41">
        <v>50</v>
      </c>
      <c r="I17" s="42">
        <v>20</v>
      </c>
      <c r="J17" s="43">
        <f t="shared" si="3"/>
        <v>70</v>
      </c>
    </row>
    <row r="18" spans="1:10" ht="12.75" customHeight="1">
      <c r="A18" s="17"/>
      <c r="B18" s="49"/>
      <c r="C18" s="70"/>
      <c r="D18" s="70"/>
      <c r="E18" s="147" t="s">
        <v>19</v>
      </c>
      <c r="F18" s="148"/>
      <c r="G18" s="149"/>
      <c r="H18" s="45">
        <f>SUM(H11:H17)</f>
        <v>15166</v>
      </c>
      <c r="I18" s="45">
        <f>SUM(I11:I17)</f>
        <v>3000</v>
      </c>
      <c r="J18" s="45">
        <f>SUM(J11:J17)</f>
        <v>18166</v>
      </c>
    </row>
    <row r="19" spans="1:10" ht="12.75" customHeight="1">
      <c r="A19" s="22" t="s">
        <v>20</v>
      </c>
      <c r="B19" s="49"/>
      <c r="C19" s="70"/>
      <c r="D19" s="70"/>
      <c r="E19" s="71"/>
      <c r="F19" s="49"/>
      <c r="G19" s="49"/>
      <c r="H19" s="72"/>
      <c r="I19" s="72"/>
      <c r="J19" s="74"/>
    </row>
    <row r="20" spans="1:10" ht="12.75" customHeight="1">
      <c r="A20" s="103" t="s">
        <v>13</v>
      </c>
      <c r="B20" s="122"/>
      <c r="C20" s="96"/>
      <c r="D20" s="87"/>
      <c r="E20" s="38"/>
      <c r="F20" s="38"/>
      <c r="G20" s="38"/>
      <c r="H20" s="41">
        <v>0</v>
      </c>
      <c r="I20" s="42">
        <v>0</v>
      </c>
      <c r="J20" s="43">
        <f>H20+I20</f>
        <v>0</v>
      </c>
    </row>
    <row r="21" spans="1:10" ht="12.75" customHeight="1">
      <c r="A21" s="19"/>
      <c r="B21" s="49"/>
      <c r="C21" s="70"/>
      <c r="D21" s="70"/>
      <c r="E21" s="150" t="s">
        <v>21</v>
      </c>
      <c r="F21" s="150"/>
      <c r="G21" s="150"/>
      <c r="H21" s="75">
        <f>SUM(H20:H20)</f>
        <v>0</v>
      </c>
      <c r="I21" s="75">
        <f>SUM(I20:I20)</f>
        <v>0</v>
      </c>
      <c r="J21" s="75">
        <f>SUM(J20:J20)</f>
        <v>0</v>
      </c>
    </row>
    <row r="22" spans="1:10" ht="12.75" customHeight="1">
      <c r="A22" s="16" t="s">
        <v>30</v>
      </c>
      <c r="B22" s="18"/>
      <c r="C22" s="19"/>
      <c r="D22" s="19"/>
      <c r="E22" s="23"/>
      <c r="F22" s="23"/>
      <c r="G22" s="23"/>
      <c r="H22" s="24"/>
      <c r="I22" s="25"/>
      <c r="J22" s="24"/>
    </row>
    <row r="23" spans="1:10" ht="12.75" customHeight="1">
      <c r="A23" s="103" t="s">
        <v>13</v>
      </c>
      <c r="B23" s="36"/>
      <c r="C23" s="4"/>
      <c r="D23" s="4"/>
      <c r="E23" s="9"/>
      <c r="F23" s="9"/>
      <c r="G23" s="9"/>
      <c r="H23" s="6">
        <v>0</v>
      </c>
      <c r="I23" s="5">
        <v>0</v>
      </c>
      <c r="J23" s="6">
        <f>H23+I23</f>
        <v>0</v>
      </c>
    </row>
    <row r="24" spans="1:10" ht="12.75" customHeight="1">
      <c r="A24" s="19"/>
      <c r="B24" s="18"/>
      <c r="C24" s="19"/>
      <c r="D24" s="19"/>
      <c r="E24" s="144" t="s">
        <v>31</v>
      </c>
      <c r="F24" s="145"/>
      <c r="G24" s="146"/>
      <c r="H24" s="26">
        <v>0</v>
      </c>
      <c r="I24" s="5">
        <f>SUM(I23:I23)</f>
        <v>0</v>
      </c>
      <c r="J24" s="27">
        <v>0</v>
      </c>
    </row>
    <row r="25" spans="1:10" ht="8.25" customHeight="1">
      <c r="A25" s="19"/>
      <c r="B25" s="18"/>
      <c r="C25" s="19"/>
      <c r="D25" s="19"/>
      <c r="E25" s="21"/>
      <c r="F25" s="21"/>
      <c r="G25" s="28"/>
      <c r="H25" s="26"/>
      <c r="I25" s="29"/>
      <c r="J25" s="24"/>
    </row>
    <row r="26" spans="1:10" ht="12.75" customHeight="1">
      <c r="A26" s="7"/>
      <c r="B26" s="59" t="s">
        <v>29</v>
      </c>
      <c r="C26" s="19"/>
      <c r="D26" s="19"/>
      <c r="E26" s="141" t="s">
        <v>14</v>
      </c>
      <c r="F26" s="142"/>
      <c r="G26" s="142"/>
      <c r="H26" s="143"/>
      <c r="I26" s="8">
        <f>I6</f>
        <v>3000</v>
      </c>
      <c r="J26" s="30"/>
    </row>
    <row r="27" spans="1:10" ht="12.75" customHeight="1">
      <c r="A27" s="7"/>
      <c r="B27" s="21"/>
      <c r="C27" s="19"/>
      <c r="D27" s="19"/>
      <c r="E27" s="141" t="s">
        <v>22</v>
      </c>
      <c r="F27" s="142"/>
      <c r="G27" s="142"/>
      <c r="H27" s="143"/>
      <c r="I27" s="8">
        <f>I18+I7</f>
        <v>3000</v>
      </c>
      <c r="J27" s="17"/>
    </row>
    <row r="28" spans="1:10" ht="12.75" customHeight="1">
      <c r="A28" s="7"/>
      <c r="B28" s="21"/>
      <c r="C28" s="19"/>
      <c r="D28" s="19"/>
      <c r="E28" s="141" t="s">
        <v>23</v>
      </c>
      <c r="F28" s="142"/>
      <c r="G28" s="142"/>
      <c r="H28" s="143"/>
      <c r="I28" s="8">
        <f>I21+I8</f>
        <v>0</v>
      </c>
      <c r="J28" s="31"/>
    </row>
    <row r="29" spans="1:10" ht="12.95" customHeight="1">
      <c r="A29" s="7"/>
      <c r="B29" s="21"/>
      <c r="C29" s="19"/>
      <c r="D29" s="19"/>
      <c r="E29" s="141" t="s">
        <v>24</v>
      </c>
      <c r="F29" s="142"/>
      <c r="G29" s="142"/>
      <c r="H29" s="143"/>
      <c r="I29" s="8">
        <f>I27+I28</f>
        <v>3000</v>
      </c>
      <c r="J29" s="31"/>
    </row>
    <row r="30" spans="1:10" ht="12.95" customHeight="1">
      <c r="A30" s="7"/>
      <c r="B30" s="21"/>
      <c r="C30" s="19"/>
      <c r="D30" s="19"/>
      <c r="E30" s="138" t="s">
        <v>25</v>
      </c>
      <c r="F30" s="139"/>
      <c r="G30" s="139"/>
      <c r="H30" s="140"/>
      <c r="I30" s="42">
        <f>I26-I29</f>
        <v>0</v>
      </c>
      <c r="J30" s="46"/>
    </row>
    <row r="31" spans="1:10" ht="12.95" customHeight="1">
      <c r="A31" s="7"/>
      <c r="B31" s="21"/>
      <c r="C31" s="19"/>
      <c r="D31" s="19"/>
      <c r="E31" s="138" t="s">
        <v>26</v>
      </c>
      <c r="F31" s="139"/>
      <c r="G31" s="139"/>
      <c r="H31" s="140"/>
      <c r="I31" s="42">
        <f>I24</f>
        <v>0</v>
      </c>
      <c r="J31" s="46"/>
    </row>
    <row r="32" spans="1:10" ht="15" customHeight="1">
      <c r="A32" s="7"/>
      <c r="B32" s="60"/>
      <c r="C32" s="32"/>
      <c r="D32" s="32"/>
      <c r="E32" s="47"/>
      <c r="F32" s="48"/>
      <c r="G32" s="49"/>
      <c r="H32" s="61">
        <v>44503</v>
      </c>
      <c r="I32" s="62"/>
      <c r="J32" s="63">
        <v>44503</v>
      </c>
    </row>
    <row r="33" spans="1:10" ht="12.95" customHeight="1">
      <c r="A33" s="7"/>
      <c r="B33" s="59" t="s">
        <v>33</v>
      </c>
      <c r="C33" s="19"/>
      <c r="D33" s="19"/>
      <c r="E33" s="50" t="s">
        <v>27</v>
      </c>
      <c r="F33" s="51"/>
      <c r="G33" s="52"/>
      <c r="H33" s="42">
        <v>470879.22</v>
      </c>
      <c r="I33" s="42">
        <f>I26</f>
        <v>3000</v>
      </c>
      <c r="J33" s="42">
        <f>H33+I33</f>
        <v>473879.22</v>
      </c>
    </row>
    <row r="34" spans="1:10" ht="12.95" customHeight="1">
      <c r="A34" s="7"/>
      <c r="B34" s="18"/>
      <c r="C34" s="19"/>
      <c r="D34" s="19"/>
      <c r="E34" s="53" t="s">
        <v>22</v>
      </c>
      <c r="F34" s="54"/>
      <c r="G34" s="40"/>
      <c r="H34" s="41">
        <v>417775.93</v>
      </c>
      <c r="I34" s="42">
        <f>I18+I7</f>
        <v>3000</v>
      </c>
      <c r="J34" s="41">
        <f>H34+I34</f>
        <v>420775.93</v>
      </c>
    </row>
    <row r="35" spans="1:10" ht="12.95" customHeight="1">
      <c r="A35" s="7"/>
      <c r="B35" s="18"/>
      <c r="C35" s="19"/>
      <c r="D35" s="19"/>
      <c r="E35" s="55" t="s">
        <v>23</v>
      </c>
      <c r="F35" s="49"/>
      <c r="G35" s="56"/>
      <c r="H35" s="41">
        <v>104050.7</v>
      </c>
      <c r="I35" s="42">
        <f>I21+I8</f>
        <v>0</v>
      </c>
      <c r="J35" s="41">
        <f>H35+I35</f>
        <v>104050.7</v>
      </c>
    </row>
    <row r="36" spans="1:10" ht="12.95" customHeight="1">
      <c r="A36" s="7"/>
      <c r="C36" s="32"/>
      <c r="D36" s="32"/>
      <c r="E36" s="57" t="s">
        <v>34</v>
      </c>
      <c r="F36" s="54"/>
      <c r="G36" s="40"/>
      <c r="H36" s="42">
        <f>SUM(H34:H35)</f>
        <v>521826.63</v>
      </c>
      <c r="I36" s="42">
        <f>SUM(I34:I35)</f>
        <v>3000</v>
      </c>
      <c r="J36" s="42">
        <f>SUM(J34:J35)</f>
        <v>524826.63</v>
      </c>
    </row>
    <row r="37" spans="1:10" ht="12.95" customHeight="1">
      <c r="A37" s="7"/>
      <c r="B37" s="7"/>
      <c r="C37" s="32"/>
      <c r="D37" s="32"/>
      <c r="E37" s="55" t="s">
        <v>17</v>
      </c>
      <c r="F37" s="49"/>
      <c r="G37" s="56"/>
      <c r="H37" s="41">
        <f>H33-H36</f>
        <v>-50947.41000000003</v>
      </c>
      <c r="I37" s="42">
        <f>I33-I36</f>
        <v>0</v>
      </c>
      <c r="J37" s="41">
        <f>J33-J36</f>
        <v>-50947.41000000003</v>
      </c>
    </row>
    <row r="38" spans="1:10" ht="12.95" customHeight="1">
      <c r="A38" s="7"/>
      <c r="B38" s="33" t="s">
        <v>39</v>
      </c>
      <c r="C38" s="32"/>
      <c r="D38" s="32"/>
      <c r="E38" s="57" t="s">
        <v>28</v>
      </c>
      <c r="F38" s="54"/>
      <c r="G38" s="40"/>
      <c r="H38" s="42">
        <v>50947.41</v>
      </c>
      <c r="I38" s="42">
        <f>I31</f>
        <v>0</v>
      </c>
      <c r="J38" s="42">
        <f>H38+I38</f>
        <v>50947.41</v>
      </c>
    </row>
    <row r="39" spans="5:10" ht="12.95" customHeight="1">
      <c r="E39" s="58"/>
      <c r="F39" s="58"/>
      <c r="G39" s="58"/>
      <c r="H39" s="58"/>
      <c r="I39" s="58"/>
      <c r="J39" s="58"/>
    </row>
    <row r="40" spans="3:10" ht="12.95" customHeight="1">
      <c r="C40" s="13"/>
      <c r="E40" s="58"/>
      <c r="F40" s="58"/>
      <c r="G40" s="58"/>
      <c r="H40" s="58"/>
      <c r="I40" s="58"/>
      <c r="J40" s="58"/>
    </row>
    <row r="41" ht="12.95" customHeight="1">
      <c r="C41" s="13"/>
    </row>
    <row r="42" ht="12.95" customHeight="1">
      <c r="C42" s="13"/>
    </row>
    <row r="43" ht="12.95" customHeight="1">
      <c r="C43" s="13"/>
    </row>
    <row r="44" ht="12.95" customHeight="1">
      <c r="C44" s="13"/>
    </row>
    <row r="45" ht="12.95" customHeight="1">
      <c r="C45" s="13"/>
    </row>
    <row r="46" ht="12.95" customHeight="1">
      <c r="C46" s="13"/>
    </row>
    <row r="47" ht="12.95" customHeight="1">
      <c r="C47" s="13"/>
    </row>
    <row r="48" ht="12.95" customHeight="1">
      <c r="C48" s="13"/>
    </row>
    <row r="49" ht="12.95" customHeight="1">
      <c r="C49" s="13"/>
    </row>
    <row r="50" ht="12.95" customHeight="1">
      <c r="C50" s="13"/>
    </row>
  </sheetData>
  <mergeCells count="19">
    <mergeCell ref="A11:A17"/>
    <mergeCell ref="E30:H30"/>
    <mergeCell ref="E31:H31"/>
    <mergeCell ref="E21:G21"/>
    <mergeCell ref="E24:G24"/>
    <mergeCell ref="E26:H26"/>
    <mergeCell ref="E27:H27"/>
    <mergeCell ref="E28:H28"/>
    <mergeCell ref="E29:H29"/>
    <mergeCell ref="E18:G18"/>
    <mergeCell ref="E6:G6"/>
    <mergeCell ref="E7:G7"/>
    <mergeCell ref="E8:G8"/>
    <mergeCell ref="E9:G9"/>
    <mergeCell ref="B2:B3"/>
    <mergeCell ref="C2:C3"/>
    <mergeCell ref="E2:E3"/>
    <mergeCell ref="F2:F3"/>
    <mergeCell ref="G2:G3"/>
  </mergeCells>
  <conditionalFormatting sqref="C6:D8 B1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conditionalFormatting sqref="B1:B2">
    <cfRule type="expression" priority="7" dxfId="2" stopIfTrue="1">
      <formula>#REF!="Z"</formula>
    </cfRule>
    <cfRule type="expression" priority="8" dxfId="1" stopIfTrue="1">
      <formula>#REF!="T"</formula>
    </cfRule>
    <cfRule type="expression" priority="9" dxfId="0" stopIfTrue="1">
      <formula>#REF!="Y"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 topLeftCell="A16">
      <selection activeCell="M39" sqref="M39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7" customWidth="1"/>
    <col min="4" max="4" width="10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40</v>
      </c>
      <c r="B1" s="11"/>
      <c r="C1" s="12"/>
      <c r="D1" s="12"/>
      <c r="E1" s="7"/>
      <c r="F1" s="7"/>
      <c r="G1" s="7"/>
      <c r="H1" s="11" t="s">
        <v>173</v>
      </c>
      <c r="I1" s="11"/>
      <c r="J1" s="10"/>
    </row>
    <row r="2" spans="1:10" ht="12.95" customHeight="1">
      <c r="A2" s="132" t="s">
        <v>0</v>
      </c>
      <c r="B2" s="156" t="s">
        <v>1</v>
      </c>
      <c r="C2" s="154" t="s">
        <v>35</v>
      </c>
      <c r="D2" s="132" t="s">
        <v>2</v>
      </c>
      <c r="E2" s="156" t="s">
        <v>3</v>
      </c>
      <c r="F2" s="156" t="s">
        <v>4</v>
      </c>
      <c r="G2" s="156" t="s">
        <v>5</v>
      </c>
      <c r="H2" s="132" t="s">
        <v>6</v>
      </c>
      <c r="I2" s="132" t="s">
        <v>7</v>
      </c>
      <c r="J2" s="132" t="s">
        <v>8</v>
      </c>
    </row>
    <row r="3" spans="1:10" ht="12.95" customHeight="1">
      <c r="A3" s="133" t="s">
        <v>9</v>
      </c>
      <c r="B3" s="157"/>
      <c r="C3" s="155"/>
      <c r="D3" s="133" t="s">
        <v>10</v>
      </c>
      <c r="E3" s="157"/>
      <c r="F3" s="157"/>
      <c r="G3" s="157"/>
      <c r="H3" s="133" t="s">
        <v>11</v>
      </c>
      <c r="I3" s="133" t="s">
        <v>38</v>
      </c>
      <c r="J3" s="133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58" t="s">
        <v>13</v>
      </c>
      <c r="B5" s="84" t="s">
        <v>147</v>
      </c>
      <c r="C5" s="44"/>
      <c r="D5" s="38" t="s">
        <v>128</v>
      </c>
      <c r="E5" s="103"/>
      <c r="F5" s="103">
        <v>4111</v>
      </c>
      <c r="G5" s="38"/>
      <c r="H5" s="43">
        <v>3961.21</v>
      </c>
      <c r="I5" s="66">
        <v>171.3</v>
      </c>
      <c r="J5" s="41">
        <f aca="true" t="shared" si="0" ref="J5:J10">H5+I5</f>
        <v>4132.51</v>
      </c>
    </row>
    <row r="6" spans="1:10" ht="12.95" customHeight="1">
      <c r="A6" s="158"/>
      <c r="B6" s="84" t="s">
        <v>143</v>
      </c>
      <c r="C6" s="44"/>
      <c r="D6" s="82"/>
      <c r="E6" s="131">
        <v>3639</v>
      </c>
      <c r="F6" s="131">
        <v>5901</v>
      </c>
      <c r="G6" s="82" t="s">
        <v>41</v>
      </c>
      <c r="H6" s="83">
        <v>457.83</v>
      </c>
      <c r="I6" s="66">
        <v>171.3</v>
      </c>
      <c r="J6" s="41">
        <f t="shared" si="0"/>
        <v>629.13</v>
      </c>
    </row>
    <row r="7" spans="1:10" ht="12.95" customHeight="1">
      <c r="A7" s="151" t="s">
        <v>78</v>
      </c>
      <c r="B7" s="84" t="s">
        <v>144</v>
      </c>
      <c r="C7" s="44"/>
      <c r="D7" s="82" t="s">
        <v>49</v>
      </c>
      <c r="E7" s="103"/>
      <c r="F7" s="103">
        <v>4116</v>
      </c>
      <c r="G7" s="38" t="s">
        <v>48</v>
      </c>
      <c r="H7" s="83">
        <v>205.6</v>
      </c>
      <c r="I7" s="66">
        <v>0.1</v>
      </c>
      <c r="J7" s="41">
        <f t="shared" si="0"/>
        <v>205.7</v>
      </c>
    </row>
    <row r="8" spans="1:10" ht="12.95" customHeight="1">
      <c r="A8" s="152"/>
      <c r="B8" s="85" t="s">
        <v>145</v>
      </c>
      <c r="C8" s="81"/>
      <c r="D8" s="82" t="s">
        <v>50</v>
      </c>
      <c r="E8" s="131"/>
      <c r="F8" s="131">
        <v>4116</v>
      </c>
      <c r="G8" s="82" t="s">
        <v>48</v>
      </c>
      <c r="H8" s="83">
        <v>1748.3</v>
      </c>
      <c r="I8" s="66">
        <v>0.1</v>
      </c>
      <c r="J8" s="41">
        <f t="shared" si="0"/>
        <v>1748.3999999999999</v>
      </c>
    </row>
    <row r="9" spans="1:10" ht="12.95" customHeight="1">
      <c r="A9" s="153"/>
      <c r="B9" s="85" t="s">
        <v>146</v>
      </c>
      <c r="C9" s="81"/>
      <c r="D9" s="82"/>
      <c r="E9" s="131">
        <v>6171</v>
      </c>
      <c r="F9" s="131">
        <v>2328</v>
      </c>
      <c r="G9" s="82"/>
      <c r="H9" s="83">
        <v>36.68</v>
      </c>
      <c r="I9" s="66">
        <v>-0.2</v>
      </c>
      <c r="J9" s="41">
        <f t="shared" si="0"/>
        <v>36.48</v>
      </c>
    </row>
    <row r="10" spans="1:10" ht="12.95" customHeight="1">
      <c r="A10" s="134" t="s">
        <v>36</v>
      </c>
      <c r="B10" s="84" t="s">
        <v>164</v>
      </c>
      <c r="C10" s="44"/>
      <c r="D10" s="38"/>
      <c r="E10" s="103"/>
      <c r="F10" s="103">
        <v>1121</v>
      </c>
      <c r="G10" s="38"/>
      <c r="H10" s="43">
        <v>46550</v>
      </c>
      <c r="I10" s="66">
        <v>3000</v>
      </c>
      <c r="J10" s="41">
        <f t="shared" si="0"/>
        <v>49550</v>
      </c>
    </row>
    <row r="11" spans="1:10" ht="12.75" customHeight="1">
      <c r="A11" s="15"/>
      <c r="B11" s="67"/>
      <c r="C11" s="65"/>
      <c r="D11" s="65"/>
      <c r="E11" s="160" t="s">
        <v>14</v>
      </c>
      <c r="F11" s="160"/>
      <c r="G11" s="160"/>
      <c r="H11" s="64">
        <f>H5+H7+H8+H9+H10</f>
        <v>52501.79</v>
      </c>
      <c r="I11" s="64">
        <f aca="true" t="shared" si="1" ref="I11:J11">I5+I7+I8+I9+I10</f>
        <v>3171.3</v>
      </c>
      <c r="J11" s="64">
        <f t="shared" si="1"/>
        <v>55673.09</v>
      </c>
    </row>
    <row r="12" spans="1:10" ht="12.75" customHeight="1">
      <c r="A12" s="15"/>
      <c r="B12" s="68" t="s">
        <v>32</v>
      </c>
      <c r="C12" s="65"/>
      <c r="D12" s="65"/>
      <c r="E12" s="159" t="s">
        <v>15</v>
      </c>
      <c r="F12" s="159"/>
      <c r="G12" s="159"/>
      <c r="H12" s="64">
        <f>H6</f>
        <v>457.83</v>
      </c>
      <c r="I12" s="64">
        <f aca="true" t="shared" si="2" ref="I12:J12">I6</f>
        <v>171.3</v>
      </c>
      <c r="J12" s="64">
        <f t="shared" si="2"/>
        <v>629.13</v>
      </c>
    </row>
    <row r="13" spans="1:10" ht="12.75" customHeight="1">
      <c r="A13" s="15"/>
      <c r="B13" s="69"/>
      <c r="C13" s="65"/>
      <c r="D13" s="65"/>
      <c r="E13" s="159" t="s">
        <v>16</v>
      </c>
      <c r="F13" s="159"/>
      <c r="G13" s="159"/>
      <c r="H13" s="64">
        <v>0</v>
      </c>
      <c r="I13" s="64">
        <v>0</v>
      </c>
      <c r="J13" s="64">
        <v>0</v>
      </c>
    </row>
    <row r="14" spans="1:10" ht="12.75" customHeight="1">
      <c r="A14" s="17"/>
      <c r="B14" s="49"/>
      <c r="C14" s="70"/>
      <c r="D14" s="70"/>
      <c r="E14" s="159" t="s">
        <v>17</v>
      </c>
      <c r="F14" s="159"/>
      <c r="G14" s="159"/>
      <c r="H14" s="45">
        <f>H11-H12-H13</f>
        <v>52043.96</v>
      </c>
      <c r="I14" s="45">
        <f aca="true" t="shared" si="3" ref="I14:J14">I11-I12-I13</f>
        <v>3000</v>
      </c>
      <c r="J14" s="45">
        <f t="shared" si="3"/>
        <v>55043.96</v>
      </c>
    </row>
    <row r="15" spans="1:10" ht="12.75" customHeight="1">
      <c r="A15" s="20" t="s">
        <v>18</v>
      </c>
      <c r="B15" s="49"/>
      <c r="C15" s="70"/>
      <c r="D15" s="70"/>
      <c r="E15" s="71"/>
      <c r="F15" s="49"/>
      <c r="G15" s="49"/>
      <c r="H15" s="72"/>
      <c r="I15" s="72"/>
      <c r="J15" s="73"/>
    </row>
    <row r="16" spans="1:10" ht="12.75" customHeight="1">
      <c r="A16" s="135" t="s">
        <v>13</v>
      </c>
      <c r="B16" s="53" t="s">
        <v>47</v>
      </c>
      <c r="C16" s="96"/>
      <c r="D16" s="87"/>
      <c r="E16" s="38" t="s">
        <v>43</v>
      </c>
      <c r="F16" s="38" t="s">
        <v>44</v>
      </c>
      <c r="G16" s="38" t="s">
        <v>42</v>
      </c>
      <c r="H16" s="41">
        <v>15</v>
      </c>
      <c r="I16" s="42">
        <v>-5</v>
      </c>
      <c r="J16" s="43">
        <f aca="true" t="shared" si="4" ref="J16:J46">H16+I16</f>
        <v>10</v>
      </c>
    </row>
    <row r="17" spans="1:10" ht="12.75" customHeight="1">
      <c r="A17" s="136"/>
      <c r="B17" s="53" t="s">
        <v>46</v>
      </c>
      <c r="C17" s="96"/>
      <c r="D17" s="87"/>
      <c r="E17" s="38" t="s">
        <v>43</v>
      </c>
      <c r="F17" s="38" t="s">
        <v>45</v>
      </c>
      <c r="G17" s="38" t="s">
        <v>42</v>
      </c>
      <c r="H17" s="41">
        <v>5</v>
      </c>
      <c r="I17" s="42">
        <v>5</v>
      </c>
      <c r="J17" s="43">
        <f t="shared" si="4"/>
        <v>10</v>
      </c>
    </row>
    <row r="18" spans="1:10" ht="12.75" customHeight="1">
      <c r="A18" s="136"/>
      <c r="B18" s="122" t="s">
        <v>64</v>
      </c>
      <c r="C18" s="96"/>
      <c r="D18" s="87"/>
      <c r="E18" s="38" t="s">
        <v>52</v>
      </c>
      <c r="F18" s="38" t="s">
        <v>45</v>
      </c>
      <c r="G18" s="38" t="s">
        <v>51</v>
      </c>
      <c r="H18" s="41">
        <v>75</v>
      </c>
      <c r="I18" s="42">
        <v>-50</v>
      </c>
      <c r="J18" s="43">
        <f t="shared" si="4"/>
        <v>25</v>
      </c>
    </row>
    <row r="19" spans="1:10" ht="12.75" customHeight="1">
      <c r="A19" s="136"/>
      <c r="B19" s="122" t="s">
        <v>65</v>
      </c>
      <c r="C19" s="96"/>
      <c r="D19" s="87"/>
      <c r="E19" s="38" t="s">
        <v>52</v>
      </c>
      <c r="F19" s="38" t="s">
        <v>44</v>
      </c>
      <c r="G19" s="38" t="s">
        <v>53</v>
      </c>
      <c r="H19" s="41">
        <v>150</v>
      </c>
      <c r="I19" s="42">
        <v>-120</v>
      </c>
      <c r="J19" s="43">
        <f t="shared" si="4"/>
        <v>30</v>
      </c>
    </row>
    <row r="20" spans="1:10" ht="12.75" customHeight="1">
      <c r="A20" s="136"/>
      <c r="B20" s="122" t="s">
        <v>66</v>
      </c>
      <c r="C20" s="87"/>
      <c r="D20" s="87"/>
      <c r="E20" s="38" t="s">
        <v>57</v>
      </c>
      <c r="F20" s="38" t="s">
        <v>44</v>
      </c>
      <c r="G20" s="38" t="s">
        <v>58</v>
      </c>
      <c r="H20" s="41">
        <v>205</v>
      </c>
      <c r="I20" s="42">
        <v>-130</v>
      </c>
      <c r="J20" s="43">
        <f t="shared" si="4"/>
        <v>75</v>
      </c>
    </row>
    <row r="21" spans="1:10" ht="12.75" customHeight="1">
      <c r="A21" s="136"/>
      <c r="B21" s="122" t="s">
        <v>67</v>
      </c>
      <c r="C21" s="87"/>
      <c r="D21" s="87"/>
      <c r="E21" s="38" t="s">
        <v>59</v>
      </c>
      <c r="F21" s="38" t="s">
        <v>60</v>
      </c>
      <c r="G21" s="38" t="s">
        <v>61</v>
      </c>
      <c r="H21" s="41">
        <v>4460</v>
      </c>
      <c r="I21" s="42">
        <v>-715</v>
      </c>
      <c r="J21" s="43">
        <f t="shared" si="4"/>
        <v>3745</v>
      </c>
    </row>
    <row r="22" spans="1:10" ht="12.75" customHeight="1">
      <c r="A22" s="136"/>
      <c r="B22" s="90" t="s">
        <v>68</v>
      </c>
      <c r="C22" s="107" t="s">
        <v>35</v>
      </c>
      <c r="D22" s="105"/>
      <c r="E22" s="78" t="s">
        <v>59</v>
      </c>
      <c r="F22" s="78" t="s">
        <v>60</v>
      </c>
      <c r="G22" s="78" t="s">
        <v>62</v>
      </c>
      <c r="H22" s="91">
        <v>0</v>
      </c>
      <c r="I22" s="106">
        <v>1500</v>
      </c>
      <c r="J22" s="80">
        <f t="shared" si="4"/>
        <v>1500</v>
      </c>
    </row>
    <row r="23" spans="1:10" ht="12.75" customHeight="1">
      <c r="A23" s="136"/>
      <c r="B23" s="122" t="s">
        <v>73</v>
      </c>
      <c r="C23" s="44"/>
      <c r="D23" s="38"/>
      <c r="E23" s="103">
        <v>4379</v>
      </c>
      <c r="F23" s="103">
        <v>5151</v>
      </c>
      <c r="G23" s="82" t="s">
        <v>70</v>
      </c>
      <c r="H23" s="41">
        <v>2</v>
      </c>
      <c r="I23" s="42">
        <v>-1</v>
      </c>
      <c r="J23" s="43">
        <f t="shared" si="4"/>
        <v>1</v>
      </c>
    </row>
    <row r="24" spans="1:10" ht="12.75" customHeight="1">
      <c r="A24" s="136"/>
      <c r="B24" s="122" t="s">
        <v>73</v>
      </c>
      <c r="C24" s="44"/>
      <c r="D24" s="38"/>
      <c r="E24" s="103">
        <v>4379</v>
      </c>
      <c r="F24" s="103">
        <v>5154</v>
      </c>
      <c r="G24" s="82" t="s">
        <v>70</v>
      </c>
      <c r="H24" s="41">
        <v>4</v>
      </c>
      <c r="I24" s="42">
        <v>-1</v>
      </c>
      <c r="J24" s="43">
        <f t="shared" si="4"/>
        <v>3</v>
      </c>
    </row>
    <row r="25" spans="1:10" ht="12.75" customHeight="1">
      <c r="A25" s="136"/>
      <c r="B25" s="122" t="s">
        <v>74</v>
      </c>
      <c r="C25" s="44"/>
      <c r="D25" s="38"/>
      <c r="E25" s="103">
        <v>3613</v>
      </c>
      <c r="F25" s="103">
        <v>5171</v>
      </c>
      <c r="G25" s="82" t="s">
        <v>71</v>
      </c>
      <c r="H25" s="41">
        <v>250.9</v>
      </c>
      <c r="I25" s="42">
        <v>-5</v>
      </c>
      <c r="J25" s="43">
        <f t="shared" si="4"/>
        <v>245.9</v>
      </c>
    </row>
    <row r="26" spans="1:10" ht="12.75" customHeight="1">
      <c r="A26" s="136"/>
      <c r="B26" s="122" t="s">
        <v>75</v>
      </c>
      <c r="C26" s="44"/>
      <c r="D26" s="38"/>
      <c r="E26" s="103">
        <v>4379</v>
      </c>
      <c r="F26" s="103">
        <v>5151</v>
      </c>
      <c r="G26" s="82" t="s">
        <v>72</v>
      </c>
      <c r="H26" s="41">
        <v>4</v>
      </c>
      <c r="I26" s="42">
        <v>-1</v>
      </c>
      <c r="J26" s="43">
        <f t="shared" si="4"/>
        <v>3</v>
      </c>
    </row>
    <row r="27" spans="1:10" ht="12.75" customHeight="1">
      <c r="A27" s="136"/>
      <c r="B27" s="122" t="s">
        <v>76</v>
      </c>
      <c r="C27" s="44"/>
      <c r="D27" s="103"/>
      <c r="E27" s="103">
        <v>4379</v>
      </c>
      <c r="F27" s="103">
        <v>5152</v>
      </c>
      <c r="G27" s="82" t="s">
        <v>70</v>
      </c>
      <c r="H27" s="41">
        <v>27</v>
      </c>
      <c r="I27" s="42">
        <v>4</v>
      </c>
      <c r="J27" s="43">
        <f t="shared" si="4"/>
        <v>31</v>
      </c>
    </row>
    <row r="28" spans="1:10" ht="12.75" customHeight="1">
      <c r="A28" s="137"/>
      <c r="B28" s="95" t="s">
        <v>77</v>
      </c>
      <c r="C28" s="77" t="s">
        <v>35</v>
      </c>
      <c r="D28" s="79"/>
      <c r="E28" s="79">
        <v>4379</v>
      </c>
      <c r="F28" s="79">
        <v>5169</v>
      </c>
      <c r="G28" s="94" t="s">
        <v>72</v>
      </c>
      <c r="H28" s="91">
        <v>0</v>
      </c>
      <c r="I28" s="106">
        <v>4</v>
      </c>
      <c r="J28" s="80">
        <f t="shared" si="4"/>
        <v>4</v>
      </c>
    </row>
    <row r="29" spans="1:10" ht="12.75" customHeight="1">
      <c r="A29" s="135" t="s">
        <v>78</v>
      </c>
      <c r="B29" s="53" t="s">
        <v>81</v>
      </c>
      <c r="C29" s="44"/>
      <c r="D29" s="103"/>
      <c r="E29" s="103">
        <v>6112</v>
      </c>
      <c r="F29" s="103">
        <v>5901</v>
      </c>
      <c r="G29" s="38" t="s">
        <v>79</v>
      </c>
      <c r="H29" s="41">
        <v>124.79</v>
      </c>
      <c r="I29" s="42">
        <v>-5</v>
      </c>
      <c r="J29" s="83">
        <f t="shared" si="4"/>
        <v>119.79</v>
      </c>
    </row>
    <row r="30" spans="1:10" ht="12.75" customHeight="1">
      <c r="A30" s="136"/>
      <c r="B30" s="53" t="s">
        <v>80</v>
      </c>
      <c r="C30" s="44"/>
      <c r="D30" s="103"/>
      <c r="E30" s="103">
        <v>3419</v>
      </c>
      <c r="F30" s="103">
        <v>5492</v>
      </c>
      <c r="G30" s="38"/>
      <c r="H30" s="41">
        <v>142</v>
      </c>
      <c r="I30" s="42">
        <v>5</v>
      </c>
      <c r="J30" s="83">
        <f t="shared" si="4"/>
        <v>147</v>
      </c>
    </row>
    <row r="31" spans="1:10" ht="12.75" customHeight="1">
      <c r="A31" s="136"/>
      <c r="B31" s="53" t="s">
        <v>82</v>
      </c>
      <c r="C31" s="44"/>
      <c r="D31" s="103"/>
      <c r="E31" s="103">
        <v>3113</v>
      </c>
      <c r="F31" s="103">
        <v>5169</v>
      </c>
      <c r="G31" s="38"/>
      <c r="H31" s="41">
        <v>530</v>
      </c>
      <c r="I31" s="42">
        <v>-9</v>
      </c>
      <c r="J31" s="83">
        <f t="shared" si="4"/>
        <v>521</v>
      </c>
    </row>
    <row r="32" spans="1:10" ht="12.75" customHeight="1">
      <c r="A32" s="136"/>
      <c r="B32" s="90" t="s">
        <v>83</v>
      </c>
      <c r="C32" s="77" t="s">
        <v>35</v>
      </c>
      <c r="D32" s="79"/>
      <c r="E32" s="79">
        <v>3113</v>
      </c>
      <c r="F32" s="79">
        <v>5021</v>
      </c>
      <c r="G32" s="78"/>
      <c r="H32" s="91">
        <v>0</v>
      </c>
      <c r="I32" s="106">
        <v>9</v>
      </c>
      <c r="J32" s="108">
        <f t="shared" si="4"/>
        <v>9</v>
      </c>
    </row>
    <row r="33" spans="1:10" ht="12.75" customHeight="1">
      <c r="A33" s="136"/>
      <c r="B33" s="53" t="s">
        <v>174</v>
      </c>
      <c r="C33" s="44"/>
      <c r="D33" s="103"/>
      <c r="E33" s="103">
        <v>3399</v>
      </c>
      <c r="F33" s="103">
        <v>5222</v>
      </c>
      <c r="G33" s="38" t="s">
        <v>84</v>
      </c>
      <c r="H33" s="41">
        <v>170</v>
      </c>
      <c r="I33" s="42">
        <v>-10</v>
      </c>
      <c r="J33" s="83">
        <f t="shared" si="4"/>
        <v>160</v>
      </c>
    </row>
    <row r="34" spans="1:10" ht="12.75" customHeight="1">
      <c r="A34" s="137"/>
      <c r="B34" s="53" t="s">
        <v>148</v>
      </c>
      <c r="C34" s="44"/>
      <c r="D34" s="103"/>
      <c r="E34" s="103">
        <v>3421</v>
      </c>
      <c r="F34" s="103">
        <v>5222</v>
      </c>
      <c r="G34" s="38" t="s">
        <v>85</v>
      </c>
      <c r="H34" s="41">
        <v>81.6</v>
      </c>
      <c r="I34" s="42">
        <v>10</v>
      </c>
      <c r="J34" s="83">
        <f t="shared" si="4"/>
        <v>91.6</v>
      </c>
    </row>
    <row r="35" spans="1:10" ht="12.75" customHeight="1">
      <c r="A35" s="135" t="s">
        <v>36</v>
      </c>
      <c r="B35" s="53" t="s">
        <v>87</v>
      </c>
      <c r="C35" s="44"/>
      <c r="D35" s="103"/>
      <c r="E35" s="103">
        <v>6171</v>
      </c>
      <c r="F35" s="103">
        <v>5011</v>
      </c>
      <c r="G35" s="38"/>
      <c r="H35" s="41">
        <v>61304.12</v>
      </c>
      <c r="I35" s="42">
        <v>690</v>
      </c>
      <c r="J35" s="83">
        <f t="shared" si="4"/>
        <v>61994.12</v>
      </c>
    </row>
    <row r="36" spans="1:10" ht="12.75" customHeight="1">
      <c r="A36" s="136"/>
      <c r="B36" s="53" t="s">
        <v>127</v>
      </c>
      <c r="C36" s="44"/>
      <c r="D36" s="103"/>
      <c r="E36" s="103">
        <v>6171</v>
      </c>
      <c r="F36" s="103">
        <v>5424</v>
      </c>
      <c r="G36" s="38"/>
      <c r="H36" s="41">
        <v>350</v>
      </c>
      <c r="I36" s="42">
        <v>150</v>
      </c>
      <c r="J36" s="83">
        <f t="shared" si="4"/>
        <v>500</v>
      </c>
    </row>
    <row r="37" spans="1:10" ht="12.75" customHeight="1">
      <c r="A37" s="136"/>
      <c r="B37" s="53" t="s">
        <v>88</v>
      </c>
      <c r="C37" s="44"/>
      <c r="D37" s="103"/>
      <c r="E37" s="103">
        <v>6171</v>
      </c>
      <c r="F37" s="103">
        <v>5021</v>
      </c>
      <c r="G37" s="38"/>
      <c r="H37" s="41">
        <v>290</v>
      </c>
      <c r="I37" s="42">
        <v>100</v>
      </c>
      <c r="J37" s="83">
        <f t="shared" si="4"/>
        <v>390</v>
      </c>
    </row>
    <row r="38" spans="1:10" ht="12.75" customHeight="1">
      <c r="A38" s="136"/>
      <c r="B38" s="53" t="s">
        <v>126</v>
      </c>
      <c r="C38" s="44"/>
      <c r="D38" s="103"/>
      <c r="E38" s="103">
        <v>6171</v>
      </c>
      <c r="F38" s="103">
        <v>5019</v>
      </c>
      <c r="G38" s="38"/>
      <c r="H38" s="41">
        <v>50</v>
      </c>
      <c r="I38" s="42">
        <v>-40</v>
      </c>
      <c r="J38" s="83">
        <f t="shared" si="4"/>
        <v>10</v>
      </c>
    </row>
    <row r="39" spans="1:10" ht="12.75" customHeight="1">
      <c r="A39" s="136"/>
      <c r="B39" s="53" t="s">
        <v>90</v>
      </c>
      <c r="C39" s="44"/>
      <c r="D39" s="103"/>
      <c r="E39" s="103">
        <v>6112</v>
      </c>
      <c r="F39" s="103">
        <v>5021</v>
      </c>
      <c r="G39" s="38"/>
      <c r="H39" s="41">
        <v>580.32</v>
      </c>
      <c r="I39" s="42">
        <v>-350</v>
      </c>
      <c r="J39" s="83">
        <f t="shared" si="4"/>
        <v>230.32000000000005</v>
      </c>
    </row>
    <row r="40" spans="1:10" ht="12.75" customHeight="1">
      <c r="A40" s="137"/>
      <c r="B40" s="53" t="s">
        <v>89</v>
      </c>
      <c r="C40" s="44"/>
      <c r="D40" s="103"/>
      <c r="E40" s="103">
        <v>6112</v>
      </c>
      <c r="F40" s="103">
        <v>5031</v>
      </c>
      <c r="G40" s="38"/>
      <c r="H40" s="41">
        <v>823.81</v>
      </c>
      <c r="I40" s="42">
        <v>-550</v>
      </c>
      <c r="J40" s="83">
        <f t="shared" si="4"/>
        <v>273.80999999999995</v>
      </c>
    </row>
    <row r="41" spans="1:10" ht="12.75" customHeight="1">
      <c r="A41" s="135" t="s">
        <v>142</v>
      </c>
      <c r="B41" s="113" t="s">
        <v>111</v>
      </c>
      <c r="C41" s="44"/>
      <c r="D41" s="103"/>
      <c r="E41" s="116">
        <v>3113</v>
      </c>
      <c r="F41" s="116">
        <v>5171</v>
      </c>
      <c r="G41" s="117" t="s">
        <v>106</v>
      </c>
      <c r="H41" s="41">
        <v>195</v>
      </c>
      <c r="I41" s="42">
        <v>-52</v>
      </c>
      <c r="J41" s="83">
        <f t="shared" si="4"/>
        <v>143</v>
      </c>
    </row>
    <row r="42" spans="1:10" ht="12.75" customHeight="1">
      <c r="A42" s="136"/>
      <c r="B42" s="113" t="s">
        <v>112</v>
      </c>
      <c r="C42" s="44"/>
      <c r="D42" s="103"/>
      <c r="E42" s="116">
        <v>3111</v>
      </c>
      <c r="F42" s="116">
        <v>5171</v>
      </c>
      <c r="G42" s="117" t="s">
        <v>107</v>
      </c>
      <c r="H42" s="41">
        <v>900</v>
      </c>
      <c r="I42" s="42">
        <v>-31</v>
      </c>
      <c r="J42" s="83">
        <f t="shared" si="4"/>
        <v>869</v>
      </c>
    </row>
    <row r="43" spans="1:10" ht="12.75" customHeight="1">
      <c r="A43" s="136"/>
      <c r="B43" s="113" t="s">
        <v>113</v>
      </c>
      <c r="C43" s="44"/>
      <c r="D43" s="103"/>
      <c r="E43" s="116">
        <v>3113</v>
      </c>
      <c r="F43" s="116">
        <v>5171</v>
      </c>
      <c r="G43" s="117" t="s">
        <v>108</v>
      </c>
      <c r="H43" s="41">
        <v>663</v>
      </c>
      <c r="I43" s="42">
        <v>-4</v>
      </c>
      <c r="J43" s="83">
        <f t="shared" si="4"/>
        <v>659</v>
      </c>
    </row>
    <row r="44" spans="1:10" ht="12.75" customHeight="1">
      <c r="A44" s="136"/>
      <c r="B44" s="113" t="s">
        <v>115</v>
      </c>
      <c r="C44" s="44"/>
      <c r="D44" s="103"/>
      <c r="E44" s="116">
        <v>2219</v>
      </c>
      <c r="F44" s="116">
        <v>5171</v>
      </c>
      <c r="G44" s="117" t="s">
        <v>109</v>
      </c>
      <c r="H44" s="41">
        <v>2587</v>
      </c>
      <c r="I44" s="42">
        <v>30</v>
      </c>
      <c r="J44" s="83">
        <f t="shared" si="4"/>
        <v>2617</v>
      </c>
    </row>
    <row r="45" spans="1:10" ht="12.75" customHeight="1">
      <c r="A45" s="136"/>
      <c r="B45" s="113" t="s">
        <v>114</v>
      </c>
      <c r="C45" s="44"/>
      <c r="D45" s="103"/>
      <c r="E45" s="116">
        <v>2219</v>
      </c>
      <c r="F45" s="116">
        <v>5171</v>
      </c>
      <c r="G45" s="117" t="s">
        <v>110</v>
      </c>
      <c r="H45" s="41">
        <v>400</v>
      </c>
      <c r="I45" s="42">
        <v>57</v>
      </c>
      <c r="J45" s="83">
        <f t="shared" si="4"/>
        <v>457</v>
      </c>
    </row>
    <row r="46" spans="1:10" ht="12.75" customHeight="1">
      <c r="A46" s="136"/>
      <c r="B46" s="129" t="s">
        <v>134</v>
      </c>
      <c r="C46" s="44"/>
      <c r="D46" s="82"/>
      <c r="E46" s="131">
        <v>3639</v>
      </c>
      <c r="F46" s="131">
        <v>5901</v>
      </c>
      <c r="G46" s="82" t="s">
        <v>41</v>
      </c>
      <c r="H46" s="41">
        <v>629.13</v>
      </c>
      <c r="I46" s="42">
        <v>-500</v>
      </c>
      <c r="J46" s="83">
        <f t="shared" si="4"/>
        <v>129.13</v>
      </c>
    </row>
    <row r="47" spans="1:10" ht="12.75" customHeight="1">
      <c r="A47" s="136"/>
      <c r="B47" s="122" t="s">
        <v>129</v>
      </c>
      <c r="C47" s="103"/>
      <c r="D47" s="103"/>
      <c r="E47" s="120">
        <v>2219</v>
      </c>
      <c r="F47" s="120">
        <v>5171</v>
      </c>
      <c r="G47" s="120">
        <v>2289</v>
      </c>
      <c r="H47" s="41">
        <v>1910</v>
      </c>
      <c r="I47" s="42">
        <v>-354</v>
      </c>
      <c r="J47" s="43">
        <f>H47+I47</f>
        <v>1556</v>
      </c>
    </row>
    <row r="48" spans="1:10" ht="12.75" customHeight="1">
      <c r="A48" s="136"/>
      <c r="B48" s="122" t="s">
        <v>130</v>
      </c>
      <c r="C48" s="103"/>
      <c r="D48" s="103"/>
      <c r="E48" s="120">
        <v>2219</v>
      </c>
      <c r="F48" s="120">
        <v>5171</v>
      </c>
      <c r="G48" s="120">
        <v>2292</v>
      </c>
      <c r="H48" s="41">
        <v>859.5</v>
      </c>
      <c r="I48" s="42">
        <v>-441</v>
      </c>
      <c r="J48" s="43">
        <f>H48+I48</f>
        <v>418.5</v>
      </c>
    </row>
    <row r="49" spans="1:10" ht="12.75" customHeight="1">
      <c r="A49" s="136"/>
      <c r="B49" s="113" t="s">
        <v>131</v>
      </c>
      <c r="C49" s="103"/>
      <c r="D49" s="103"/>
      <c r="E49" s="120">
        <v>3744</v>
      </c>
      <c r="F49" s="120">
        <v>5171</v>
      </c>
      <c r="G49" s="120">
        <v>6250</v>
      </c>
      <c r="H49" s="41">
        <v>250</v>
      </c>
      <c r="I49" s="42">
        <v>-130</v>
      </c>
      <c r="J49" s="43">
        <f>H49+I49</f>
        <v>120</v>
      </c>
    </row>
    <row r="50" spans="1:10" ht="12.75" customHeight="1">
      <c r="A50" s="136"/>
      <c r="B50" s="113" t="s">
        <v>132</v>
      </c>
      <c r="C50" s="103"/>
      <c r="D50" s="103"/>
      <c r="E50" s="116">
        <v>2219</v>
      </c>
      <c r="F50" s="116">
        <v>5171</v>
      </c>
      <c r="G50" s="117" t="s">
        <v>123</v>
      </c>
      <c r="H50" s="41">
        <v>1595</v>
      </c>
      <c r="I50" s="42">
        <v>1630</v>
      </c>
      <c r="J50" s="43">
        <f>H50+I50</f>
        <v>3225</v>
      </c>
    </row>
    <row r="51" spans="1:10" ht="12.75" customHeight="1">
      <c r="A51" s="137"/>
      <c r="B51" s="113" t="s">
        <v>133</v>
      </c>
      <c r="C51" s="103"/>
      <c r="D51" s="103"/>
      <c r="E51" s="116">
        <v>2212</v>
      </c>
      <c r="F51" s="116">
        <v>5171</v>
      </c>
      <c r="G51" s="117" t="s">
        <v>125</v>
      </c>
      <c r="H51" s="41">
        <v>4610</v>
      </c>
      <c r="I51" s="42">
        <v>150</v>
      </c>
      <c r="J51" s="43">
        <f>H51+I51</f>
        <v>4760</v>
      </c>
    </row>
    <row r="52" spans="1:10" ht="12.75" customHeight="1">
      <c r="A52" s="161" t="s">
        <v>165</v>
      </c>
      <c r="B52" s="53" t="s">
        <v>166</v>
      </c>
      <c r="C52" s="96"/>
      <c r="D52" s="87"/>
      <c r="E52" s="103">
        <v>4350</v>
      </c>
      <c r="F52" s="103">
        <v>5331</v>
      </c>
      <c r="G52" s="38" t="s">
        <v>150</v>
      </c>
      <c r="H52" s="41">
        <v>5308</v>
      </c>
      <c r="I52" s="42">
        <v>1502</v>
      </c>
      <c r="J52" s="43">
        <f aca="true" t="shared" si="5" ref="J52:J58">H52+I52</f>
        <v>6810</v>
      </c>
    </row>
    <row r="53" spans="1:10" ht="12.75" customHeight="1">
      <c r="A53" s="161"/>
      <c r="B53" s="53" t="s">
        <v>167</v>
      </c>
      <c r="C53" s="96"/>
      <c r="D53" s="87"/>
      <c r="E53" s="103">
        <v>4359</v>
      </c>
      <c r="F53" s="103">
        <v>5331</v>
      </c>
      <c r="G53" s="38" t="s">
        <v>151</v>
      </c>
      <c r="H53" s="41">
        <v>48</v>
      </c>
      <c r="I53" s="42">
        <v>102</v>
      </c>
      <c r="J53" s="43">
        <f t="shared" si="5"/>
        <v>150</v>
      </c>
    </row>
    <row r="54" spans="1:10" ht="12.75" customHeight="1">
      <c r="A54" s="161"/>
      <c r="B54" s="53" t="s">
        <v>168</v>
      </c>
      <c r="C54" s="96"/>
      <c r="D54" s="87"/>
      <c r="E54" s="103">
        <v>4351</v>
      </c>
      <c r="F54" s="103">
        <v>5331</v>
      </c>
      <c r="G54" s="38" t="s">
        <v>152</v>
      </c>
      <c r="H54" s="41">
        <v>461</v>
      </c>
      <c r="I54" s="42">
        <v>539</v>
      </c>
      <c r="J54" s="43">
        <f t="shared" si="5"/>
        <v>1000</v>
      </c>
    </row>
    <row r="55" spans="1:10" ht="12.75" customHeight="1">
      <c r="A55" s="161"/>
      <c r="B55" s="53" t="s">
        <v>169</v>
      </c>
      <c r="C55" s="96"/>
      <c r="D55" s="87"/>
      <c r="E55" s="103">
        <v>4350</v>
      </c>
      <c r="F55" s="103">
        <v>5331</v>
      </c>
      <c r="G55" s="38" t="s">
        <v>153</v>
      </c>
      <c r="H55" s="41">
        <v>7640</v>
      </c>
      <c r="I55" s="42">
        <v>560</v>
      </c>
      <c r="J55" s="43">
        <f t="shared" si="5"/>
        <v>8200</v>
      </c>
    </row>
    <row r="56" spans="1:10" ht="12.75" customHeight="1">
      <c r="A56" s="161"/>
      <c r="B56" s="53" t="s">
        <v>170</v>
      </c>
      <c r="C56" s="87"/>
      <c r="D56" s="87"/>
      <c r="E56" s="103">
        <v>4357</v>
      </c>
      <c r="F56" s="103">
        <v>5331</v>
      </c>
      <c r="G56" s="38" t="s">
        <v>154</v>
      </c>
      <c r="H56" s="41">
        <v>786</v>
      </c>
      <c r="I56" s="42">
        <v>200</v>
      </c>
      <c r="J56" s="43">
        <f t="shared" si="5"/>
        <v>986</v>
      </c>
    </row>
    <row r="57" spans="1:10" ht="12.75" customHeight="1">
      <c r="A57" s="161"/>
      <c r="B57" s="53" t="s">
        <v>171</v>
      </c>
      <c r="C57" s="87"/>
      <c r="D57" s="87"/>
      <c r="E57" s="103">
        <v>4359</v>
      </c>
      <c r="F57" s="103">
        <v>5331</v>
      </c>
      <c r="G57" s="38" t="s">
        <v>155</v>
      </c>
      <c r="H57" s="41">
        <v>873</v>
      </c>
      <c r="I57" s="42">
        <v>77</v>
      </c>
      <c r="J57" s="43">
        <f t="shared" si="5"/>
        <v>950</v>
      </c>
    </row>
    <row r="58" spans="1:10" ht="12.75" customHeight="1">
      <c r="A58" s="161"/>
      <c r="B58" s="53" t="s">
        <v>172</v>
      </c>
      <c r="C58" s="130"/>
      <c r="D58" s="87"/>
      <c r="E58" s="103">
        <v>4356</v>
      </c>
      <c r="F58" s="103">
        <v>5331</v>
      </c>
      <c r="G58" s="38" t="s">
        <v>156</v>
      </c>
      <c r="H58" s="41">
        <v>50</v>
      </c>
      <c r="I58" s="42">
        <v>20</v>
      </c>
      <c r="J58" s="43">
        <f t="shared" si="5"/>
        <v>70</v>
      </c>
    </row>
    <row r="59" spans="1:10" ht="12.75" customHeight="1">
      <c r="A59" s="17"/>
      <c r="B59" s="49"/>
      <c r="C59" s="70"/>
      <c r="D59" s="70"/>
      <c r="E59" s="147" t="s">
        <v>19</v>
      </c>
      <c r="F59" s="148"/>
      <c r="G59" s="149"/>
      <c r="H59" s="45">
        <f>SUM(H16:H58)</f>
        <v>99409.17000000001</v>
      </c>
      <c r="I59" s="45">
        <f aca="true" t="shared" si="6" ref="I59:J59">SUM(I16:I58)</f>
        <v>3840</v>
      </c>
      <c r="J59" s="45">
        <f t="shared" si="6"/>
        <v>103249.17000000001</v>
      </c>
    </row>
    <row r="60" spans="1:10" ht="12.75" customHeight="1">
      <c r="A60" s="22" t="s">
        <v>20</v>
      </c>
      <c r="B60" s="49"/>
      <c r="C60" s="70"/>
      <c r="D60" s="70"/>
      <c r="E60" s="71"/>
      <c r="F60" s="49"/>
      <c r="G60" s="49"/>
      <c r="H60" s="72"/>
      <c r="I60" s="72"/>
      <c r="J60" s="74"/>
    </row>
    <row r="61" spans="1:10" ht="12.75" customHeight="1">
      <c r="A61" s="135" t="s">
        <v>13</v>
      </c>
      <c r="B61" s="122" t="s">
        <v>139</v>
      </c>
      <c r="C61" s="96"/>
      <c r="D61" s="87"/>
      <c r="E61" s="38" t="s">
        <v>55</v>
      </c>
      <c r="F61" s="38" t="s">
        <v>56</v>
      </c>
      <c r="G61" s="38" t="s">
        <v>54</v>
      </c>
      <c r="H61" s="41">
        <v>1000</v>
      </c>
      <c r="I61" s="42">
        <v>-300</v>
      </c>
      <c r="J61" s="43">
        <f>H61+I61</f>
        <v>700</v>
      </c>
    </row>
    <row r="62" spans="1:10" ht="12.75" customHeight="1">
      <c r="A62" s="136"/>
      <c r="B62" s="122" t="s">
        <v>140</v>
      </c>
      <c r="C62" s="99"/>
      <c r="D62" s="100"/>
      <c r="E62" s="101" t="s">
        <v>57</v>
      </c>
      <c r="F62" s="101" t="s">
        <v>56</v>
      </c>
      <c r="G62" s="101" t="s">
        <v>54</v>
      </c>
      <c r="H62" s="102">
        <v>350</v>
      </c>
      <c r="I62" s="104">
        <v>-350</v>
      </c>
      <c r="J62" s="43">
        <f>H62+I62</f>
        <v>0</v>
      </c>
    </row>
    <row r="63" spans="1:10" ht="12.75" customHeight="1">
      <c r="A63" s="136"/>
      <c r="B63" s="122" t="s">
        <v>141</v>
      </c>
      <c r="C63" s="96"/>
      <c r="D63" s="87"/>
      <c r="E63" s="38" t="s">
        <v>52</v>
      </c>
      <c r="F63" s="38" t="s">
        <v>56</v>
      </c>
      <c r="G63" s="38" t="s">
        <v>54</v>
      </c>
      <c r="H63" s="41">
        <v>1562</v>
      </c>
      <c r="I63" s="42">
        <v>-780</v>
      </c>
      <c r="J63" s="43">
        <f>H63+I63</f>
        <v>782</v>
      </c>
    </row>
    <row r="64" spans="1:10" ht="12.75" customHeight="1">
      <c r="A64" s="137"/>
      <c r="B64" s="53" t="s">
        <v>69</v>
      </c>
      <c r="C64" s="86"/>
      <c r="D64" s="38"/>
      <c r="E64" s="103">
        <v>3613</v>
      </c>
      <c r="F64" s="103">
        <v>6121</v>
      </c>
      <c r="G64" s="38" t="s">
        <v>63</v>
      </c>
      <c r="H64" s="41">
        <v>1180</v>
      </c>
      <c r="I64" s="42">
        <v>945</v>
      </c>
      <c r="J64" s="43">
        <f>H64+I64</f>
        <v>2125</v>
      </c>
    </row>
    <row r="65" spans="1:10" ht="12.75" customHeight="1">
      <c r="A65" s="135" t="s">
        <v>78</v>
      </c>
      <c r="B65" s="113" t="s">
        <v>98</v>
      </c>
      <c r="C65" s="103"/>
      <c r="D65" s="103"/>
      <c r="E65" s="114" t="s">
        <v>91</v>
      </c>
      <c r="F65" s="115">
        <v>6121</v>
      </c>
      <c r="G65" s="114" t="s">
        <v>92</v>
      </c>
      <c r="H65" s="41">
        <v>2800</v>
      </c>
      <c r="I65" s="42">
        <v>-1000</v>
      </c>
      <c r="J65" s="41">
        <f aca="true" t="shared" si="7" ref="J65:J70">H65+I65</f>
        <v>1800</v>
      </c>
    </row>
    <row r="66" spans="1:10" ht="12.75" customHeight="1">
      <c r="A66" s="136"/>
      <c r="B66" s="113" t="s">
        <v>99</v>
      </c>
      <c r="C66" s="103"/>
      <c r="D66" s="103"/>
      <c r="E66" s="116">
        <v>3639</v>
      </c>
      <c r="F66" s="116">
        <v>6121</v>
      </c>
      <c r="G66" s="117" t="s">
        <v>93</v>
      </c>
      <c r="H66" s="41">
        <v>850</v>
      </c>
      <c r="I66" s="42">
        <v>1000</v>
      </c>
      <c r="J66" s="41">
        <f t="shared" si="7"/>
        <v>1850</v>
      </c>
    </row>
    <row r="67" spans="1:10" ht="12.75" customHeight="1">
      <c r="A67" s="136"/>
      <c r="B67" s="113" t="s">
        <v>97</v>
      </c>
      <c r="C67" s="103"/>
      <c r="D67" s="103"/>
      <c r="E67" s="118">
        <v>3429</v>
      </c>
      <c r="F67" s="118">
        <v>6121</v>
      </c>
      <c r="G67" s="118">
        <v>9334</v>
      </c>
      <c r="H67" s="41">
        <v>14141</v>
      </c>
      <c r="I67" s="42">
        <v>-1279</v>
      </c>
      <c r="J67" s="41">
        <f t="shared" si="7"/>
        <v>12862</v>
      </c>
    </row>
    <row r="68" spans="1:10" ht="12.75" customHeight="1">
      <c r="A68" s="136"/>
      <c r="B68" s="113" t="s">
        <v>101</v>
      </c>
      <c r="C68" s="44"/>
      <c r="D68" s="103"/>
      <c r="E68" s="109" t="s">
        <v>94</v>
      </c>
      <c r="F68" s="110">
        <v>6121</v>
      </c>
      <c r="G68" s="109" t="s">
        <v>95</v>
      </c>
      <c r="H68" s="41">
        <v>5500</v>
      </c>
      <c r="I68" s="42">
        <v>929</v>
      </c>
      <c r="J68" s="41">
        <f t="shared" si="7"/>
        <v>6429</v>
      </c>
    </row>
    <row r="69" spans="1:10" ht="12.75" customHeight="1">
      <c r="A69" s="136"/>
      <c r="B69" s="122" t="s">
        <v>100</v>
      </c>
      <c r="C69" s="103"/>
      <c r="D69" s="103"/>
      <c r="E69" s="111">
        <v>4350</v>
      </c>
      <c r="F69" s="111">
        <v>6121</v>
      </c>
      <c r="G69" s="112" t="s">
        <v>96</v>
      </c>
      <c r="H69" s="41">
        <v>594</v>
      </c>
      <c r="I69" s="42">
        <v>350</v>
      </c>
      <c r="J69" s="41">
        <f t="shared" si="7"/>
        <v>944</v>
      </c>
    </row>
    <row r="70" spans="1:10" ht="12.75" customHeight="1">
      <c r="A70" s="136"/>
      <c r="B70" s="122" t="s">
        <v>116</v>
      </c>
      <c r="C70" s="103"/>
      <c r="D70" s="103"/>
      <c r="E70" s="111">
        <v>2212</v>
      </c>
      <c r="F70" s="111">
        <v>6121</v>
      </c>
      <c r="G70" s="112" t="s">
        <v>102</v>
      </c>
      <c r="H70" s="41">
        <v>957</v>
      </c>
      <c r="I70" s="42">
        <v>-885.5</v>
      </c>
      <c r="J70" s="43">
        <f t="shared" si="7"/>
        <v>71.5</v>
      </c>
    </row>
    <row r="71" spans="1:10" ht="12.75" customHeight="1">
      <c r="A71" s="136"/>
      <c r="B71" s="122" t="s">
        <v>117</v>
      </c>
      <c r="C71" s="103"/>
      <c r="D71" s="103"/>
      <c r="E71" s="111">
        <v>3639</v>
      </c>
      <c r="F71" s="111">
        <v>6121</v>
      </c>
      <c r="G71" s="112" t="s">
        <v>103</v>
      </c>
      <c r="H71" s="41">
        <v>450</v>
      </c>
      <c r="I71" s="42">
        <v>280</v>
      </c>
      <c r="J71" s="43">
        <f>H71+I71</f>
        <v>730</v>
      </c>
    </row>
    <row r="72" spans="1:10" ht="12.75" customHeight="1">
      <c r="A72" s="136"/>
      <c r="B72" s="122" t="s">
        <v>118</v>
      </c>
      <c r="C72" s="44"/>
      <c r="D72" s="103"/>
      <c r="E72" s="111">
        <v>3639</v>
      </c>
      <c r="F72" s="111">
        <v>6121</v>
      </c>
      <c r="G72" s="112" t="s">
        <v>104</v>
      </c>
      <c r="H72" s="41">
        <v>800</v>
      </c>
      <c r="I72" s="42">
        <v>600</v>
      </c>
      <c r="J72" s="43">
        <f aca="true" t="shared" si="8" ref="J72:J78">H72+I72</f>
        <v>1400</v>
      </c>
    </row>
    <row r="73" spans="1:10" ht="12.75" customHeight="1">
      <c r="A73" s="136"/>
      <c r="B73" s="113" t="s">
        <v>119</v>
      </c>
      <c r="C73" s="103"/>
      <c r="D73" s="103"/>
      <c r="E73" s="111">
        <v>4350</v>
      </c>
      <c r="F73" s="111">
        <v>6121</v>
      </c>
      <c r="G73" s="112" t="s">
        <v>105</v>
      </c>
      <c r="H73" s="41">
        <v>7924.9</v>
      </c>
      <c r="I73" s="42">
        <v>5.5</v>
      </c>
      <c r="J73" s="43">
        <f t="shared" si="8"/>
        <v>7930.4</v>
      </c>
    </row>
    <row r="74" spans="1:10" ht="12.75" customHeight="1">
      <c r="A74" s="136"/>
      <c r="B74" s="95" t="s">
        <v>120</v>
      </c>
      <c r="C74" s="77" t="s">
        <v>35</v>
      </c>
      <c r="D74" s="119"/>
      <c r="E74" s="79">
        <v>3113</v>
      </c>
      <c r="F74" s="79">
        <v>6122</v>
      </c>
      <c r="G74" s="79">
        <v>2307</v>
      </c>
      <c r="H74" s="91">
        <v>0</v>
      </c>
      <c r="I74" s="106">
        <v>500</v>
      </c>
      <c r="J74" s="80">
        <f t="shared" si="8"/>
        <v>500</v>
      </c>
    </row>
    <row r="75" spans="1:10" ht="12.75" customHeight="1">
      <c r="A75" s="136"/>
      <c r="B75" s="122" t="s">
        <v>135</v>
      </c>
      <c r="C75" s="103"/>
      <c r="D75" s="103"/>
      <c r="E75" s="120">
        <v>2212</v>
      </c>
      <c r="F75" s="120">
        <v>6121</v>
      </c>
      <c r="G75" s="120">
        <v>9324</v>
      </c>
      <c r="H75" s="41">
        <v>600</v>
      </c>
      <c r="I75" s="42">
        <v>-255</v>
      </c>
      <c r="J75" s="43">
        <f t="shared" si="8"/>
        <v>345</v>
      </c>
    </row>
    <row r="76" spans="1:10" ht="12.75" customHeight="1">
      <c r="A76" s="136"/>
      <c r="B76" s="113" t="s">
        <v>136</v>
      </c>
      <c r="C76" s="103"/>
      <c r="D76" s="103"/>
      <c r="E76" s="116">
        <v>3639</v>
      </c>
      <c r="F76" s="116">
        <v>6121</v>
      </c>
      <c r="G76" s="117" t="s">
        <v>121</v>
      </c>
      <c r="H76" s="41">
        <v>344.5</v>
      </c>
      <c r="I76" s="42">
        <v>-340</v>
      </c>
      <c r="J76" s="43">
        <f t="shared" si="8"/>
        <v>4.5</v>
      </c>
    </row>
    <row r="77" spans="1:10" ht="12.75" customHeight="1">
      <c r="A77" s="136"/>
      <c r="B77" s="113" t="s">
        <v>137</v>
      </c>
      <c r="C77" s="103"/>
      <c r="D77" s="103"/>
      <c r="E77" s="120">
        <v>3639</v>
      </c>
      <c r="F77" s="120">
        <v>6121</v>
      </c>
      <c r="G77" s="121" t="s">
        <v>122</v>
      </c>
      <c r="H77" s="41">
        <v>300</v>
      </c>
      <c r="I77" s="42">
        <v>-300</v>
      </c>
      <c r="J77" s="43">
        <f t="shared" si="8"/>
        <v>0</v>
      </c>
    </row>
    <row r="78" spans="1:10" ht="12.75" customHeight="1">
      <c r="A78" s="137"/>
      <c r="B78" s="95" t="s">
        <v>138</v>
      </c>
      <c r="C78" s="77" t="s">
        <v>35</v>
      </c>
      <c r="D78" s="79"/>
      <c r="E78" s="123">
        <v>3745</v>
      </c>
      <c r="F78" s="123">
        <v>6121</v>
      </c>
      <c r="G78" s="124" t="s">
        <v>124</v>
      </c>
      <c r="H78" s="91">
        <v>0</v>
      </c>
      <c r="I78" s="106">
        <v>40</v>
      </c>
      <c r="J78" s="80">
        <f t="shared" si="8"/>
        <v>40</v>
      </c>
    </row>
    <row r="79" spans="1:10" ht="12.75" customHeight="1">
      <c r="A79" s="19"/>
      <c r="B79" s="49"/>
      <c r="C79" s="70"/>
      <c r="D79" s="70"/>
      <c r="E79" s="150" t="s">
        <v>21</v>
      </c>
      <c r="F79" s="150"/>
      <c r="G79" s="150"/>
      <c r="H79" s="75">
        <f>SUM(H61:H78)</f>
        <v>39353.4</v>
      </c>
      <c r="I79" s="75">
        <f>SUM(I61:I78)</f>
        <v>-840</v>
      </c>
      <c r="J79" s="75">
        <f>SUM(J61:J78)</f>
        <v>38513.4</v>
      </c>
    </row>
    <row r="80" spans="1:10" ht="12.75" customHeight="1">
      <c r="A80" s="16" t="s">
        <v>30</v>
      </c>
      <c r="B80" s="18"/>
      <c r="C80" s="19"/>
      <c r="D80" s="19"/>
      <c r="E80" s="23"/>
      <c r="F80" s="23"/>
      <c r="G80" s="23"/>
      <c r="H80" s="24"/>
      <c r="I80" s="25"/>
      <c r="J80" s="24"/>
    </row>
    <row r="81" spans="1:10" ht="12.75" customHeight="1">
      <c r="A81" s="103" t="s">
        <v>13</v>
      </c>
      <c r="B81" s="36"/>
      <c r="C81" s="4"/>
      <c r="D81" s="4"/>
      <c r="E81" s="9"/>
      <c r="F81" s="9"/>
      <c r="G81" s="9"/>
      <c r="H81" s="6">
        <v>0</v>
      </c>
      <c r="I81" s="5">
        <v>0</v>
      </c>
      <c r="J81" s="6">
        <f>H81+I81</f>
        <v>0</v>
      </c>
    </row>
    <row r="82" spans="1:10" ht="12.75" customHeight="1">
      <c r="A82" s="19"/>
      <c r="B82" s="18"/>
      <c r="C82" s="19"/>
      <c r="D82" s="19"/>
      <c r="E82" s="144" t="s">
        <v>31</v>
      </c>
      <c r="F82" s="145"/>
      <c r="G82" s="146"/>
      <c r="H82" s="26">
        <v>0</v>
      </c>
      <c r="I82" s="5">
        <f>SUM(I81:I81)</f>
        <v>0</v>
      </c>
      <c r="J82" s="27">
        <v>0</v>
      </c>
    </row>
    <row r="83" spans="1:10" ht="8.25" customHeight="1">
      <c r="A83" s="19"/>
      <c r="B83" s="18"/>
      <c r="C83" s="19"/>
      <c r="D83" s="19"/>
      <c r="E83" s="21"/>
      <c r="F83" s="21"/>
      <c r="G83" s="28"/>
      <c r="H83" s="26"/>
      <c r="I83" s="29"/>
      <c r="J83" s="24"/>
    </row>
    <row r="84" spans="1:10" ht="12.75" customHeight="1">
      <c r="A84" s="7"/>
      <c r="B84" s="59" t="s">
        <v>29</v>
      </c>
      <c r="C84" s="19"/>
      <c r="D84" s="19"/>
      <c r="E84" s="141" t="s">
        <v>14</v>
      </c>
      <c r="F84" s="142"/>
      <c r="G84" s="142"/>
      <c r="H84" s="143"/>
      <c r="I84" s="8">
        <f>I11</f>
        <v>3171.3</v>
      </c>
      <c r="J84" s="30"/>
    </row>
    <row r="85" spans="1:10" ht="12.75" customHeight="1">
      <c r="A85" s="7"/>
      <c r="B85" s="21"/>
      <c r="C85" s="19"/>
      <c r="D85" s="19"/>
      <c r="E85" s="141" t="s">
        <v>22</v>
      </c>
      <c r="F85" s="142"/>
      <c r="G85" s="142"/>
      <c r="H85" s="143"/>
      <c r="I85" s="8">
        <f>I59+I12</f>
        <v>4011.3</v>
      </c>
      <c r="J85" s="17"/>
    </row>
    <row r="86" spans="1:10" ht="12.75" customHeight="1">
      <c r="A86" s="7"/>
      <c r="B86" s="21"/>
      <c r="C86" s="19"/>
      <c r="D86" s="19"/>
      <c r="E86" s="141" t="s">
        <v>23</v>
      </c>
      <c r="F86" s="142"/>
      <c r="G86" s="142"/>
      <c r="H86" s="143"/>
      <c r="I86" s="8">
        <f>I79+I13</f>
        <v>-840</v>
      </c>
      <c r="J86" s="31"/>
    </row>
    <row r="87" spans="1:10" ht="12.95" customHeight="1">
      <c r="A87" s="7"/>
      <c r="B87" s="21"/>
      <c r="C87" s="19"/>
      <c r="D87" s="19"/>
      <c r="E87" s="141" t="s">
        <v>24</v>
      </c>
      <c r="F87" s="142"/>
      <c r="G87" s="142"/>
      <c r="H87" s="143"/>
      <c r="I87" s="8">
        <f>I85+I86</f>
        <v>3171.3</v>
      </c>
      <c r="J87" s="31"/>
    </row>
    <row r="88" spans="1:10" ht="12.95" customHeight="1">
      <c r="A88" s="7"/>
      <c r="B88" s="21"/>
      <c r="C88" s="19"/>
      <c r="D88" s="19"/>
      <c r="E88" s="138" t="s">
        <v>25</v>
      </c>
      <c r="F88" s="139"/>
      <c r="G88" s="139"/>
      <c r="H88" s="140"/>
      <c r="I88" s="42">
        <f>I84-I87</f>
        <v>0</v>
      </c>
      <c r="J88" s="46"/>
    </row>
    <row r="89" spans="1:10" ht="12.95" customHeight="1">
      <c r="A89" s="7"/>
      <c r="B89" s="21"/>
      <c r="C89" s="19"/>
      <c r="D89" s="19"/>
      <c r="E89" s="138" t="s">
        <v>26</v>
      </c>
      <c r="F89" s="139"/>
      <c r="G89" s="139"/>
      <c r="H89" s="140"/>
      <c r="I89" s="42">
        <f>I82</f>
        <v>0</v>
      </c>
      <c r="J89" s="46"/>
    </row>
    <row r="90" spans="1:10" ht="15" customHeight="1">
      <c r="A90" s="7"/>
      <c r="B90" s="60"/>
      <c r="C90" s="32"/>
      <c r="D90" s="32"/>
      <c r="E90" s="47"/>
      <c r="F90" s="48"/>
      <c r="G90" s="49"/>
      <c r="H90" s="61">
        <v>44489</v>
      </c>
      <c r="I90" s="62"/>
      <c r="J90" s="63">
        <v>44503</v>
      </c>
    </row>
    <row r="91" spans="1:10" ht="12.95" customHeight="1">
      <c r="A91" s="7"/>
      <c r="B91" s="59" t="s">
        <v>33</v>
      </c>
      <c r="C91" s="19"/>
      <c r="D91" s="19"/>
      <c r="E91" s="50" t="s">
        <v>27</v>
      </c>
      <c r="F91" s="51"/>
      <c r="G91" s="52"/>
      <c r="H91" s="42">
        <v>470707.92</v>
      </c>
      <c r="I91" s="42">
        <f>I84</f>
        <v>3171.3</v>
      </c>
      <c r="J91" s="42">
        <f>H91+I91</f>
        <v>473879.22</v>
      </c>
    </row>
    <row r="92" spans="1:10" ht="12.95" customHeight="1">
      <c r="A92" s="7"/>
      <c r="B92" s="18"/>
      <c r="C92" s="19"/>
      <c r="D92" s="19"/>
      <c r="E92" s="53" t="s">
        <v>22</v>
      </c>
      <c r="F92" s="54"/>
      <c r="G92" s="40"/>
      <c r="H92" s="41">
        <v>416764.63</v>
      </c>
      <c r="I92" s="42">
        <f>I59+I12</f>
        <v>4011.3</v>
      </c>
      <c r="J92" s="41">
        <f>H92+I92</f>
        <v>420775.93</v>
      </c>
    </row>
    <row r="93" spans="1:10" ht="12.95" customHeight="1">
      <c r="A93" s="7"/>
      <c r="B93" s="18"/>
      <c r="C93" s="19"/>
      <c r="D93" s="19"/>
      <c r="E93" s="55" t="s">
        <v>23</v>
      </c>
      <c r="F93" s="49"/>
      <c r="G93" s="56"/>
      <c r="H93" s="41">
        <v>104890.7</v>
      </c>
      <c r="I93" s="42">
        <f>I79+I13</f>
        <v>-840</v>
      </c>
      <c r="J93" s="41">
        <f>H93+I93</f>
        <v>104050.7</v>
      </c>
    </row>
    <row r="94" spans="1:10" ht="12.95" customHeight="1">
      <c r="A94" s="7"/>
      <c r="C94" s="32"/>
      <c r="D94" s="32"/>
      <c r="E94" s="57" t="s">
        <v>34</v>
      </c>
      <c r="F94" s="54"/>
      <c r="G94" s="40"/>
      <c r="H94" s="42">
        <f>SUM(H92:H93)</f>
        <v>521655.33</v>
      </c>
      <c r="I94" s="42">
        <f>SUM(I92:I93)</f>
        <v>3171.3</v>
      </c>
      <c r="J94" s="42">
        <f>SUM(J92:J93)</f>
        <v>524826.63</v>
      </c>
    </row>
    <row r="95" spans="1:10" ht="12.95" customHeight="1">
      <c r="A95" s="7"/>
      <c r="B95" s="7"/>
      <c r="C95" s="32"/>
      <c r="D95" s="32"/>
      <c r="E95" s="55" t="s">
        <v>17</v>
      </c>
      <c r="F95" s="49"/>
      <c r="G95" s="56"/>
      <c r="H95" s="41">
        <f>H91-H94</f>
        <v>-50947.41000000003</v>
      </c>
      <c r="I95" s="42">
        <f>I91-I94</f>
        <v>0</v>
      </c>
      <c r="J95" s="41">
        <f>J91-J94</f>
        <v>-50947.41000000003</v>
      </c>
    </row>
    <row r="96" spans="1:10" ht="12.95" customHeight="1">
      <c r="A96" s="7"/>
      <c r="B96" s="33" t="s">
        <v>39</v>
      </c>
      <c r="C96" s="32"/>
      <c r="D96" s="32"/>
      <c r="E96" s="57" t="s">
        <v>28</v>
      </c>
      <c r="F96" s="54"/>
      <c r="G96" s="40"/>
      <c r="H96" s="42">
        <v>50947.41</v>
      </c>
      <c r="I96" s="42">
        <f>I89</f>
        <v>0</v>
      </c>
      <c r="J96" s="42">
        <f>H96+I96</f>
        <v>50947.41</v>
      </c>
    </row>
    <row r="97" spans="5:10" ht="12.95" customHeight="1">
      <c r="E97" s="58"/>
      <c r="F97" s="58"/>
      <c r="G97" s="58"/>
      <c r="H97" s="58"/>
      <c r="I97" s="58"/>
      <c r="J97" s="58"/>
    </row>
    <row r="98" spans="3:10" ht="12.95" customHeight="1">
      <c r="C98" s="13"/>
      <c r="E98" s="58"/>
      <c r="F98" s="58"/>
      <c r="G98" s="58"/>
      <c r="H98" s="58"/>
      <c r="I98" s="58"/>
      <c r="J98" s="58"/>
    </row>
    <row r="99" ht="12.95" customHeight="1">
      <c r="C99" s="13"/>
    </row>
    <row r="100" ht="12.95" customHeight="1">
      <c r="C100" s="13"/>
    </row>
    <row r="101" ht="12.95" customHeight="1">
      <c r="C101" s="13"/>
    </row>
    <row r="102" ht="12.95" customHeight="1">
      <c r="C102" s="13"/>
    </row>
    <row r="103" ht="12.95" customHeight="1">
      <c r="C103" s="13"/>
    </row>
    <row r="104" ht="12.95" customHeight="1">
      <c r="C104" s="13"/>
    </row>
    <row r="105" ht="12.95" customHeight="1">
      <c r="C105" s="13"/>
    </row>
    <row r="106" ht="12.95" customHeight="1">
      <c r="C106" s="13"/>
    </row>
    <row r="107" ht="12.95" customHeight="1">
      <c r="C107" s="13"/>
    </row>
    <row r="108" ht="12.95" customHeight="1">
      <c r="C108" s="13"/>
    </row>
  </sheetData>
  <mergeCells count="27">
    <mergeCell ref="E88:H88"/>
    <mergeCell ref="E89:H89"/>
    <mergeCell ref="A52:A58"/>
    <mergeCell ref="E79:G79"/>
    <mergeCell ref="E82:G82"/>
    <mergeCell ref="E84:H84"/>
    <mergeCell ref="E85:H85"/>
    <mergeCell ref="E86:H86"/>
    <mergeCell ref="E87:H87"/>
    <mergeCell ref="A65:A78"/>
    <mergeCell ref="A29:A34"/>
    <mergeCell ref="A35:A40"/>
    <mergeCell ref="A41:A51"/>
    <mergeCell ref="E59:G59"/>
    <mergeCell ref="A61:A64"/>
    <mergeCell ref="G2:G3"/>
    <mergeCell ref="A5:A6"/>
    <mergeCell ref="A16:A28"/>
    <mergeCell ref="B2:B3"/>
    <mergeCell ref="C2:C3"/>
    <mergeCell ref="E2:E3"/>
    <mergeCell ref="F2:F3"/>
    <mergeCell ref="A7:A9"/>
    <mergeCell ref="E11:G11"/>
    <mergeCell ref="E12:G12"/>
    <mergeCell ref="E13:G13"/>
    <mergeCell ref="E14:G14"/>
  </mergeCells>
  <conditionalFormatting sqref="C11:D13 B1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conditionalFormatting sqref="B1:B2">
    <cfRule type="expression" priority="7" dxfId="2" stopIfTrue="1">
      <formula>#REF!="Z"</formula>
    </cfRule>
    <cfRule type="expression" priority="8" dxfId="1" stopIfTrue="1">
      <formula>#REF!="T"</formula>
    </cfRule>
    <cfRule type="expression" priority="9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2021-11-03T14:05:25Z</cp:lastPrinted>
  <dcterms:created xsi:type="dcterms:W3CDTF">2019-02-01T08:27:03Z</dcterms:created>
  <dcterms:modified xsi:type="dcterms:W3CDTF">2021-11-04T08:31:02Z</dcterms:modified>
  <cp:category/>
  <cp:version/>
  <cp:contentType/>
  <cp:contentStatus/>
</cp:coreProperties>
</file>